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2CB8EBE2-F473-4199-9503-94FA86E2F58B}" xr6:coauthVersionLast="47" xr6:coauthVersionMax="47" xr10:uidLastSave="{00000000-0000-0000-0000-000000000000}"/>
  <bookViews>
    <workbookView xWindow="3120" yWindow="3120" windowWidth="21600" windowHeight="11295" firstSheet="1" activeTab="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ENTE_PUBLICO">'[1]Info General'!$C$6</definedName>
    <definedName name="Print_Area" localSheetId="0">'Formato 1'!$A$1:$F$82</definedName>
    <definedName name="Print_Area" localSheetId="5">'Formato 6 a)'!$A$1:$G$160</definedName>
    <definedName name="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5" i="8" l="1"/>
  <c r="F85" i="8"/>
  <c r="E85" i="8"/>
  <c r="D85" i="8"/>
  <c r="C85" i="8"/>
  <c r="B85" i="8"/>
  <c r="G9" i="8"/>
  <c r="F9" i="8"/>
  <c r="E9" i="8"/>
  <c r="D9" i="8"/>
  <c r="C9" i="8"/>
  <c r="B9" i="8"/>
  <c r="D64" i="5"/>
  <c r="C64" i="5"/>
  <c r="B64" i="5"/>
  <c r="D72" i="5"/>
  <c r="D74" i="5" s="1"/>
  <c r="C72" i="5"/>
  <c r="C74" i="5" s="1"/>
  <c r="B72" i="5"/>
  <c r="B74" i="5" s="1"/>
  <c r="D49" i="5"/>
  <c r="C49" i="5"/>
  <c r="B49" i="5"/>
  <c r="B57" i="5"/>
  <c r="B59" i="5" s="1"/>
  <c r="D40" i="5"/>
  <c r="C40" i="5"/>
  <c r="B40" i="5"/>
  <c r="D37" i="5"/>
  <c r="D44" i="5" s="1"/>
  <c r="D8" i="5" s="1"/>
  <c r="D21" i="5" s="1"/>
  <c r="D23" i="5" s="1"/>
  <c r="D25" i="5" s="1"/>
  <c r="C37" i="5"/>
  <c r="C44" i="5" s="1"/>
  <c r="C8" i="5" s="1"/>
  <c r="C21" i="5" s="1"/>
  <c r="C23" i="5" s="1"/>
  <c r="C25" i="5" s="1"/>
  <c r="B37" i="5"/>
  <c r="B44" i="5" s="1"/>
  <c r="B8" i="5" s="1"/>
  <c r="B21" i="5" s="1"/>
  <c r="B23" i="5" s="1"/>
  <c r="B25" i="5" s="1"/>
  <c r="D29" i="5"/>
  <c r="C29" i="5"/>
  <c r="B29" i="5"/>
  <c r="D17" i="5"/>
  <c r="C17" i="5"/>
  <c r="D13" i="5"/>
  <c r="C13" i="5"/>
  <c r="B13" i="5"/>
  <c r="G18" i="19"/>
  <c r="F18" i="19"/>
  <c r="E18" i="19"/>
  <c r="D18" i="19"/>
  <c r="C18" i="19"/>
  <c r="B18" i="19"/>
  <c r="G7" i="19"/>
  <c r="G29" i="19" s="1"/>
  <c r="F7" i="19"/>
  <c r="F29" i="19" s="1"/>
  <c r="E7" i="19"/>
  <c r="E29" i="19" s="1"/>
  <c r="D7" i="19"/>
  <c r="D29" i="19" s="1"/>
  <c r="C7" i="19"/>
  <c r="C29" i="19" s="1"/>
  <c r="B7" i="19"/>
  <c r="B29" i="19" s="1"/>
  <c r="G31" i="10"/>
  <c r="G30" i="10"/>
  <c r="G28" i="10" s="1"/>
  <c r="G29" i="10"/>
  <c r="F28" i="10"/>
  <c r="E28" i="10"/>
  <c r="D28" i="10"/>
  <c r="C28" i="10"/>
  <c r="C21" i="10" s="1"/>
  <c r="B28" i="10"/>
  <c r="B21" i="10" s="1"/>
  <c r="G27" i="10"/>
  <c r="G26" i="10"/>
  <c r="G25" i="10"/>
  <c r="G24" i="10"/>
  <c r="F24" i="10"/>
  <c r="F21" i="10" s="1"/>
  <c r="E24" i="10"/>
  <c r="E21" i="10" s="1"/>
  <c r="D24" i="10"/>
  <c r="D21" i="10" s="1"/>
  <c r="C24" i="10"/>
  <c r="B24" i="10"/>
  <c r="G23" i="10"/>
  <c r="G22" i="10"/>
  <c r="G19" i="10"/>
  <c r="G18" i="10"/>
  <c r="G17" i="10"/>
  <c r="G16" i="10"/>
  <c r="F16" i="10"/>
  <c r="E16" i="10"/>
  <c r="D16" i="10"/>
  <c r="C16" i="10"/>
  <c r="B16" i="10"/>
  <c r="G15" i="10"/>
  <c r="G14" i="10"/>
  <c r="G13" i="10"/>
  <c r="G12" i="10"/>
  <c r="F12" i="10"/>
  <c r="E12" i="10"/>
  <c r="D12" i="10"/>
  <c r="D9" i="10" s="1"/>
  <c r="C12" i="10"/>
  <c r="C9" i="10" s="1"/>
  <c r="B12" i="10"/>
  <c r="B9" i="10" s="1"/>
  <c r="G11" i="10"/>
  <c r="G10" i="10"/>
  <c r="G9" i="10"/>
  <c r="F9" i="10"/>
  <c r="G75" i="9"/>
  <c r="G74" i="9"/>
  <c r="G73" i="9"/>
  <c r="G72" i="9"/>
  <c r="G71" i="9"/>
  <c r="F71" i="9"/>
  <c r="E71" i="9"/>
  <c r="D71" i="9"/>
  <c r="C71" i="9"/>
  <c r="B71" i="9"/>
  <c r="G70" i="9"/>
  <c r="G69" i="9"/>
  <c r="G61" i="9" s="1"/>
  <c r="G68" i="9"/>
  <c r="G67" i="9"/>
  <c r="G66" i="9"/>
  <c r="G65" i="9"/>
  <c r="G64" i="9"/>
  <c r="G63" i="9"/>
  <c r="G62" i="9"/>
  <c r="F61" i="9"/>
  <c r="E61" i="9"/>
  <c r="D61" i="9"/>
  <c r="C61" i="9"/>
  <c r="B61" i="9"/>
  <c r="G60" i="9"/>
  <c r="G59" i="9"/>
  <c r="G58" i="9"/>
  <c r="G53" i="9" s="1"/>
  <c r="G57" i="9"/>
  <c r="G56" i="9"/>
  <c r="G55" i="9"/>
  <c r="G54" i="9"/>
  <c r="F53" i="9"/>
  <c r="E53" i="9"/>
  <c r="D53" i="9"/>
  <c r="C53" i="9"/>
  <c r="B53" i="9"/>
  <c r="G52" i="9"/>
  <c r="G51" i="9"/>
  <c r="G50" i="9"/>
  <c r="G49" i="9"/>
  <c r="G48" i="9"/>
  <c r="G47" i="9"/>
  <c r="G44" i="9" s="1"/>
  <c r="G46" i="9"/>
  <c r="G45" i="9"/>
  <c r="F44" i="9"/>
  <c r="E44" i="9"/>
  <c r="D44" i="9"/>
  <c r="C44" i="9"/>
  <c r="B44" i="9"/>
  <c r="G41" i="9"/>
  <c r="G40" i="9"/>
  <c r="G37" i="9" s="1"/>
  <c r="G39" i="9"/>
  <c r="G38" i="9"/>
  <c r="F37" i="9"/>
  <c r="E37" i="9"/>
  <c r="D37" i="9"/>
  <c r="C37" i="9"/>
  <c r="B37" i="9"/>
  <c r="B9" i="9" s="1"/>
  <c r="G36" i="9"/>
  <c r="G35" i="9"/>
  <c r="G34" i="9"/>
  <c r="G33" i="9"/>
  <c r="G32" i="9"/>
  <c r="G31" i="9"/>
  <c r="G30" i="9"/>
  <c r="G29" i="9"/>
  <c r="G28" i="9"/>
  <c r="F27" i="9"/>
  <c r="E27" i="9"/>
  <c r="D27" i="9"/>
  <c r="C27" i="9"/>
  <c r="B27" i="9"/>
  <c r="G26" i="9"/>
  <c r="G25" i="9"/>
  <c r="G24" i="9"/>
  <c r="G23" i="9"/>
  <c r="G22" i="9"/>
  <c r="G21" i="9"/>
  <c r="G20" i="9"/>
  <c r="G19" i="9"/>
  <c r="F19" i="9"/>
  <c r="E19" i="9"/>
  <c r="D19" i="9"/>
  <c r="C19" i="9"/>
  <c r="B19" i="9"/>
  <c r="G18" i="9"/>
  <c r="G17" i="9"/>
  <c r="G16" i="9"/>
  <c r="G15" i="9"/>
  <c r="G14" i="9"/>
  <c r="G13" i="9"/>
  <c r="G12" i="9"/>
  <c r="G11" i="9"/>
  <c r="G10" i="9"/>
  <c r="F10" i="9"/>
  <c r="E10" i="9"/>
  <c r="D10" i="9"/>
  <c r="C10" i="9"/>
  <c r="B10" i="9"/>
  <c r="G157" i="7"/>
  <c r="G156" i="7"/>
  <c r="G155" i="7"/>
  <c r="G154" i="7"/>
  <c r="G153" i="7"/>
  <c r="G152" i="7"/>
  <c r="G151" i="7"/>
  <c r="G150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7" i="7" s="1"/>
  <c r="G138" i="7"/>
  <c r="F137" i="7"/>
  <c r="E137" i="7"/>
  <c r="D137" i="7"/>
  <c r="C137" i="7"/>
  <c r="B137" i="7"/>
  <c r="G136" i="7"/>
  <c r="G135" i="7"/>
  <c r="G134" i="7"/>
  <c r="G133" i="7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/>
  <c r="F123" i="7"/>
  <c r="E123" i="7"/>
  <c r="D123" i="7"/>
  <c r="C123" i="7"/>
  <c r="B123" i="7"/>
  <c r="G122" i="7"/>
  <c r="G113" i="7" s="1"/>
  <c r="G121" i="7"/>
  <c r="G120" i="7"/>
  <c r="G119" i="7"/>
  <c r="G118" i="7"/>
  <c r="G117" i="7"/>
  <c r="G116" i="7"/>
  <c r="G115" i="7"/>
  <c r="G114" i="7"/>
  <c r="F113" i="7"/>
  <c r="E113" i="7"/>
  <c r="D113" i="7"/>
  <c r="C113" i="7"/>
  <c r="B113" i="7"/>
  <c r="G112" i="7"/>
  <c r="G111" i="7"/>
  <c r="G110" i="7"/>
  <c r="G109" i="7"/>
  <c r="G108" i="7"/>
  <c r="G107" i="7"/>
  <c r="G106" i="7"/>
  <c r="G105" i="7"/>
  <c r="G104" i="7"/>
  <c r="F103" i="7"/>
  <c r="E103" i="7"/>
  <c r="D103" i="7"/>
  <c r="C103" i="7"/>
  <c r="B103" i="7"/>
  <c r="G102" i="7"/>
  <c r="G101" i="7"/>
  <c r="G100" i="7"/>
  <c r="G93" i="7" s="1"/>
  <c r="G99" i="7"/>
  <c r="G98" i="7"/>
  <c r="G97" i="7"/>
  <c r="G96" i="7"/>
  <c r="G95" i="7"/>
  <c r="G94" i="7"/>
  <c r="F93" i="7"/>
  <c r="E93" i="7"/>
  <c r="D93" i="7"/>
  <c r="C93" i="7"/>
  <c r="B93" i="7"/>
  <c r="G92" i="7"/>
  <c r="G91" i="7"/>
  <c r="G90" i="7"/>
  <c r="G89" i="7"/>
  <c r="G85" i="7" s="1"/>
  <c r="G88" i="7"/>
  <c r="G87" i="7"/>
  <c r="G86" i="7"/>
  <c r="F85" i="7"/>
  <c r="E85" i="7"/>
  <c r="D85" i="7"/>
  <c r="C85" i="7"/>
  <c r="B85" i="7"/>
  <c r="G82" i="7"/>
  <c r="G81" i="7"/>
  <c r="G80" i="7"/>
  <c r="G79" i="7"/>
  <c r="G78" i="7"/>
  <c r="G77" i="7"/>
  <c r="G76" i="7"/>
  <c r="F75" i="7"/>
  <c r="E75" i="7"/>
  <c r="D75" i="7"/>
  <c r="C75" i="7"/>
  <c r="B75" i="7"/>
  <c r="G74" i="7"/>
  <c r="G73" i="7"/>
  <c r="G72" i="7"/>
  <c r="G71" i="7"/>
  <c r="F71" i="7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9" i="7"/>
  <c r="G58" i="7"/>
  <c r="F58" i="7"/>
  <c r="E58" i="7"/>
  <c r="D58" i="7"/>
  <c r="C58" i="7"/>
  <c r="B58" i="7"/>
  <c r="G57" i="7"/>
  <c r="G56" i="7"/>
  <c r="G55" i="7"/>
  <c r="G54" i="7"/>
  <c r="G53" i="7"/>
  <c r="G52" i="7"/>
  <c r="G51" i="7"/>
  <c r="G50" i="7"/>
  <c r="G49" i="7"/>
  <c r="F48" i="7"/>
  <c r="E48" i="7"/>
  <c r="D48" i="7"/>
  <c r="C48" i="7"/>
  <c r="B48" i="7"/>
  <c r="G47" i="7"/>
  <c r="G46" i="7"/>
  <c r="G45" i="7"/>
  <c r="G44" i="7"/>
  <c r="G43" i="7"/>
  <c r="G42" i="7"/>
  <c r="G41" i="7"/>
  <c r="G40" i="7"/>
  <c r="G39" i="7"/>
  <c r="G38" i="7" s="1"/>
  <c r="F38" i="7"/>
  <c r="E38" i="7"/>
  <c r="D38" i="7"/>
  <c r="C38" i="7"/>
  <c r="B38" i="7"/>
  <c r="G37" i="7"/>
  <c r="G36" i="7"/>
  <c r="G35" i="7"/>
  <c r="G34" i="7"/>
  <c r="G33" i="7"/>
  <c r="G32" i="7"/>
  <c r="G31" i="7"/>
  <c r="G30" i="7"/>
  <c r="G29" i="7"/>
  <c r="G28" i="7"/>
  <c r="F28" i="7"/>
  <c r="E28" i="7"/>
  <c r="D28" i="7"/>
  <c r="C28" i="7"/>
  <c r="B28" i="7"/>
  <c r="G27" i="7"/>
  <c r="G26" i="7"/>
  <c r="G25" i="7"/>
  <c r="G24" i="7"/>
  <c r="G23" i="7"/>
  <c r="G22" i="7"/>
  <c r="G21" i="7"/>
  <c r="G20" i="7"/>
  <c r="G19" i="7"/>
  <c r="F18" i="7"/>
  <c r="E18" i="7"/>
  <c r="D18" i="7"/>
  <c r="C18" i="7"/>
  <c r="B18" i="7"/>
  <c r="G17" i="7"/>
  <c r="G16" i="7"/>
  <c r="G15" i="7"/>
  <c r="G14" i="7"/>
  <c r="G13" i="7"/>
  <c r="G12" i="7"/>
  <c r="G11" i="7"/>
  <c r="G10" i="7"/>
  <c r="F10" i="7"/>
  <c r="E10" i="7"/>
  <c r="D10" i="7"/>
  <c r="C10" i="7"/>
  <c r="B10" i="7"/>
  <c r="F75" i="6"/>
  <c r="E75" i="6"/>
  <c r="D75" i="6"/>
  <c r="C75" i="6"/>
  <c r="B75" i="6"/>
  <c r="G74" i="6"/>
  <c r="G73" i="6"/>
  <c r="G75" i="6" s="1"/>
  <c r="G68" i="6"/>
  <c r="G67" i="6"/>
  <c r="G63" i="6"/>
  <c r="G62" i="6"/>
  <c r="G61" i="6"/>
  <c r="G60" i="6"/>
  <c r="G59" i="6"/>
  <c r="F59" i="6"/>
  <c r="E59" i="6"/>
  <c r="D59" i="6"/>
  <c r="C59" i="6"/>
  <c r="B59" i="6"/>
  <c r="G58" i="6"/>
  <c r="G57" i="6"/>
  <c r="G56" i="6"/>
  <c r="G54" i="6" s="1"/>
  <c r="G55" i="6"/>
  <c r="F54" i="6"/>
  <c r="F65" i="6" s="1"/>
  <c r="E54" i="6"/>
  <c r="D54" i="6"/>
  <c r="C54" i="6"/>
  <c r="B54" i="6"/>
  <c r="G53" i="6"/>
  <c r="G52" i="6"/>
  <c r="G51" i="6"/>
  <c r="G50" i="6"/>
  <c r="G49" i="6"/>
  <c r="G48" i="6"/>
  <c r="G47" i="6"/>
  <c r="G46" i="6"/>
  <c r="G45" i="6" s="1"/>
  <c r="F45" i="6"/>
  <c r="E45" i="6"/>
  <c r="D45" i="6"/>
  <c r="C45" i="6"/>
  <c r="C65" i="6" s="1"/>
  <c r="B45" i="6"/>
  <c r="G39" i="6"/>
  <c r="G38" i="6"/>
  <c r="G37" i="6"/>
  <c r="F37" i="6"/>
  <c r="E37" i="6"/>
  <c r="D37" i="6"/>
  <c r="C37" i="6"/>
  <c r="B37" i="6"/>
  <c r="G36" i="6"/>
  <c r="G35" i="6"/>
  <c r="G34" i="6"/>
  <c r="G33" i="6"/>
  <c r="G32" i="6"/>
  <c r="G31" i="6"/>
  <c r="G30" i="6"/>
  <c r="G29" i="6"/>
  <c r="G28" i="6"/>
  <c r="F28" i="6"/>
  <c r="E28" i="6"/>
  <c r="D28" i="6"/>
  <c r="C28" i="6"/>
  <c r="B28" i="6"/>
  <c r="G27" i="6"/>
  <c r="G26" i="6"/>
  <c r="G25" i="6"/>
  <c r="G24" i="6"/>
  <c r="G23" i="6"/>
  <c r="G22" i="6"/>
  <c r="G21" i="6"/>
  <c r="G20" i="6"/>
  <c r="G19" i="6"/>
  <c r="G18" i="6"/>
  <c r="G17" i="6"/>
  <c r="G16" i="6"/>
  <c r="F16" i="6"/>
  <c r="E16" i="6"/>
  <c r="D16" i="6"/>
  <c r="C16" i="6"/>
  <c r="C41" i="6" s="1"/>
  <c r="B16" i="6"/>
  <c r="G15" i="6"/>
  <c r="G14" i="6"/>
  <c r="G13" i="6"/>
  <c r="G12" i="6"/>
  <c r="G11" i="6"/>
  <c r="G10" i="6"/>
  <c r="G9" i="6"/>
  <c r="H27" i="3"/>
  <c r="G27" i="3"/>
  <c r="F27" i="3"/>
  <c r="E27" i="3"/>
  <c r="D27" i="3"/>
  <c r="C27" i="3"/>
  <c r="B27" i="3"/>
  <c r="H22" i="3"/>
  <c r="G22" i="3"/>
  <c r="F22" i="3"/>
  <c r="E22" i="3"/>
  <c r="D22" i="3"/>
  <c r="C22" i="3"/>
  <c r="B22" i="3"/>
  <c r="H13" i="3"/>
  <c r="G13" i="3"/>
  <c r="F13" i="3"/>
  <c r="E13" i="3"/>
  <c r="D13" i="3"/>
  <c r="D8" i="3" s="1"/>
  <c r="D20" i="3" s="1"/>
  <c r="C13" i="3"/>
  <c r="C8" i="3" s="1"/>
  <c r="C20" i="3" s="1"/>
  <c r="B13" i="3"/>
  <c r="B8" i="3" s="1"/>
  <c r="B20" i="3" s="1"/>
  <c r="H9" i="3"/>
  <c r="G9" i="3"/>
  <c r="F9" i="3"/>
  <c r="F8" i="3" s="1"/>
  <c r="F20" i="3" s="1"/>
  <c r="E9" i="3"/>
  <c r="D9" i="3"/>
  <c r="C9" i="3"/>
  <c r="B9" i="3"/>
  <c r="H8" i="3"/>
  <c r="H20" i="3" s="1"/>
  <c r="G8" i="3"/>
  <c r="G20" i="3" s="1"/>
  <c r="E8" i="3"/>
  <c r="E20" i="3" s="1"/>
  <c r="F75" i="2"/>
  <c r="E75" i="2"/>
  <c r="F68" i="2"/>
  <c r="E68" i="2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47" i="2" s="1"/>
  <c r="E59" i="2" s="1"/>
  <c r="F9" i="2"/>
  <c r="F47" i="2" s="1"/>
  <c r="F59" i="2" s="1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B47" i="2" s="1"/>
  <c r="B62" i="2" s="1"/>
  <c r="D6" i="19"/>
  <c r="E6" i="19" s="1"/>
  <c r="F6" i="19" s="1"/>
  <c r="G6" i="19" s="1"/>
  <c r="C6" i="19"/>
  <c r="D6" i="16"/>
  <c r="E6" i="16" s="1"/>
  <c r="F6" i="16" s="1"/>
  <c r="G6" i="16" s="1"/>
  <c r="C6" i="16"/>
  <c r="B6" i="3"/>
  <c r="F6" i="2"/>
  <c r="E6" i="2"/>
  <c r="A2" i="25"/>
  <c r="A2" i="22"/>
  <c r="A2" i="20"/>
  <c r="A2" i="19"/>
  <c r="A2" i="16"/>
  <c r="G21" i="10" l="1"/>
  <c r="E9" i="10"/>
  <c r="E33" i="10"/>
  <c r="D33" i="10"/>
  <c r="C33" i="10"/>
  <c r="F33" i="10"/>
  <c r="G33" i="10"/>
  <c r="B33" i="10"/>
  <c r="F43" i="9"/>
  <c r="E43" i="9"/>
  <c r="D43" i="9"/>
  <c r="C43" i="9"/>
  <c r="B43" i="9"/>
  <c r="B77" i="9" s="1"/>
  <c r="G43" i="9"/>
  <c r="G27" i="9"/>
  <c r="G9" i="9" s="1"/>
  <c r="F9" i="9"/>
  <c r="E9" i="9"/>
  <c r="D9" i="9"/>
  <c r="C9" i="9"/>
  <c r="C131" i="8"/>
  <c r="D131" i="8"/>
  <c r="E131" i="8"/>
  <c r="F131" i="8"/>
  <c r="B131" i="8"/>
  <c r="G131" i="8"/>
  <c r="C57" i="5"/>
  <c r="C59" i="5" s="1"/>
  <c r="D57" i="5"/>
  <c r="D59" i="5" s="1"/>
  <c r="F84" i="7"/>
  <c r="E84" i="7"/>
  <c r="G103" i="7"/>
  <c r="G84" i="7" s="1"/>
  <c r="C84" i="7"/>
  <c r="D84" i="7"/>
  <c r="B84" i="7"/>
  <c r="G75" i="7"/>
  <c r="B9" i="7"/>
  <c r="G48" i="7"/>
  <c r="G18" i="7"/>
  <c r="F9" i="7"/>
  <c r="E9" i="7"/>
  <c r="D9" i="7"/>
  <c r="C9" i="7"/>
  <c r="E65" i="6"/>
  <c r="D65" i="6"/>
  <c r="B65" i="6"/>
  <c r="C70" i="6"/>
  <c r="G65" i="6"/>
  <c r="F41" i="6"/>
  <c r="F70" i="6" s="1"/>
  <c r="D41" i="6"/>
  <c r="E41" i="6"/>
  <c r="B41" i="6"/>
  <c r="G41" i="6"/>
  <c r="G42" i="6" s="1"/>
  <c r="E79" i="2"/>
  <c r="F81" i="2"/>
  <c r="D33" i="5"/>
  <c r="C33" i="5"/>
  <c r="B33" i="5"/>
  <c r="E81" i="2"/>
  <c r="A5" i="10"/>
  <c r="A5" i="9"/>
  <c r="A5" i="8"/>
  <c r="A5" i="7"/>
  <c r="A4" i="6"/>
  <c r="A4" i="5"/>
  <c r="E77" i="9" l="1"/>
  <c r="F77" i="9"/>
  <c r="D77" i="9"/>
  <c r="C77" i="9"/>
  <c r="G77" i="9"/>
  <c r="E159" i="7"/>
  <c r="F159" i="7"/>
  <c r="C159" i="7"/>
  <c r="B159" i="7"/>
  <c r="D159" i="7"/>
  <c r="G9" i="7"/>
  <c r="G159" i="7" s="1"/>
  <c r="B70" i="6"/>
  <c r="E70" i="6"/>
  <c r="D70" i="6"/>
  <c r="G70" i="6"/>
  <c r="A2" i="10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<sst xmlns="http://schemas.openxmlformats.org/spreadsheetml/2006/main" count="932" uniqueCount="660">
  <si>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</si>
  <si>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</si>
  <si>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</si>
  <si>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</si>
  <si>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</si>
  <si>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</si>
  <si>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</si>
  <si>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</si>
  <si>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</si>
  <si>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</si>
  <si>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</si>
  <si>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</si>
  <si>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</si>
  <si>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</si>
  <si>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</si>
  <si>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</si>
  <si>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</si>
  <si>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</si>
  <si>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</si>
  <si>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</si>
  <si>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</si>
  <si>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</si>
  <si>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</si>
  <si>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</si>
  <si>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</si>
  <si>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</si>
  <si>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</si>
  <si>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</si>
  <si>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</si>
  <si>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</si>
  <si>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</si>
  <si>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</si>
  <si>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</si>
  <si>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</si>
  <si>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</si>
  <si>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</si>
  <si>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</si>
  <si>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</si>
  <si>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</si>
  <si>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</si>
  <si>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</si>
  <si>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</si>
  <si>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</si>
  <si>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</si>
  <si>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</si>
  <si>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</si>
  <si>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</si>
  <si>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</si>
  <si>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</si>
  <si>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</si>
  <si>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</si>
  <si>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</si>
  <si>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</si>
  <si>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</si>
  <si>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</si>
  <si>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</si>
  <si>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</si>
  <si>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</si>
  <si>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</si>
  <si>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</si>
  <si>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</si>
  <si>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</si>
  <si>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</si>
  <si>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</si>
  <si>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</si>
  <si>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</si>
  <si>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</si>
  <si>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</si>
  <si>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</si>
  <si>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</si>
  <si>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</si>
  <si>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</si>
  <si>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</si>
  <si>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</si>
  <si>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</si>
  <si>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</si>
  <si>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</si>
  <si>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</si>
  <si>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</si>
  <si>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</si>
  <si>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</si>
  <si>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</si>
  <si>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</si>
  <si>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</si>
  <si>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</si>
  <si>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</si>
  <si>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</si>
  <si>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</si>
  <si>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</si>
  <si>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</si>
  <si>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</si>
  <si>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</si>
  <si>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</si>
  <si>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</si>
  <si>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</si>
  <si>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</si>
  <si>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</si>
  <si>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</si>
  <si>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</si>
  <si>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</si>
  <si>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</si>
  <si>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</si>
  <si>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</si>
  <si>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</si>
  <si>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</si>
  <si>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</si>
  <si>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</si>
  <si>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</si>
  <si>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</si>
  <si>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</si>
  <si>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</si>
  <si>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</si>
  <si>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</si>
  <si>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</si>
  <si>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</si>
  <si>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</si>
  <si>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</si>
  <si>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</si>
  <si>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</si>
  <si>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</si>
  <si>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</si>
  <si>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</si>
  <si>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</si>
  <si>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</si>
  <si>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</si>
  <si>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Del 1 de enero al XX de XXX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</si>
  <si>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</si>
  <si>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</si>
  <si>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</si>
  <si>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</si>
  <si>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</si>
  <si>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</si>
  <si>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</si>
  <si>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</si>
  <si>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</si>
  <si>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</si>
  <si>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</si>
  <si>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</si>
  <si>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</si>
  <si>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</si>
  <si>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</si>
  <si>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</si>
  <si>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</si>
  <si>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</si>
  <si>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</si>
  <si>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</si>
  <si>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</si>
  <si>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</si>
  <si>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</si>
  <si>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</si>
  <si>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</si>
  <si>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</si>
  <si>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</si>
  <si>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</si>
  <si>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</si>
  <si>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</si>
  <si>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</si>
  <si>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</si>
  <si>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</si>
  <si>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</si>
  <si>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</si>
  <si>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</si>
  <si>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</si>
  <si>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</si>
  <si>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</si>
  <si>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</si>
  <si>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</si>
  <si>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</si>
  <si>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</si>
  <si>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</si>
  <si>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</si>
  <si>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</si>
  <si>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</si>
  <si>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</si>
  <si>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</si>
  <si>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</si>
  <si>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</si>
  <si>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</si>
  <si>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</si>
  <si>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</si>
  <si>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</si>
  <si>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</si>
  <si>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</si>
  <si>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</si>
  <si>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</si>
  <si>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</si>
  <si>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</si>
  <si>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</si>
  <si>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</si>
  <si>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</si>
  <si>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</si>
  <si>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</si>
  <si>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</si>
  <si>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</si>
  <si>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</si>
  <si>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</si>
  <si>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</si>
  <si>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</si>
  <si>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</si>
  <si>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</si>
  <si>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</si>
  <si>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</si>
  <si>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</si>
  <si>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</si>
  <si>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</si>
  <si>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</si>
  <si>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</si>
  <si>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</si>
  <si>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</si>
  <si>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</si>
  <si>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</si>
  <si>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</si>
  <si>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</si>
  <si>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</si>
  <si>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</si>
  <si>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</si>
  <si>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</si>
  <si>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</si>
  <si>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</si>
  <si>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</si>
  <si>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</si>
  <si>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</si>
  <si>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</si>
  <si>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</si>
  <si>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</si>
  <si>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</si>
  <si>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</si>
  <si>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</si>
  <si>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</si>
  <si>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</si>
  <si>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</si>
  <si>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</si>
  <si>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</si>
  <si>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</si>
  <si>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</si>
  <si>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</si>
  <si>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</si>
  <si>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</si>
  <si>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</si>
  <si>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</si>
  <si>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</si>
  <si>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</si>
  <si>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</si>
  <si>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</si>
  <si>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</si>
  <si>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</si>
  <si>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</si>
  <si>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</si>
  <si>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</si>
  <si>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</si>
  <si>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</si>
  <si>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</si>
  <si>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</si>
  <si>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</si>
  <si>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</si>
  <si>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</si>
  <si>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</si>
  <si>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</si>
  <si>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</si>
  <si>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</si>
  <si>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</si>
  <si>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</si>
  <si>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</si>
  <si>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</si>
  <si>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</si>
  <si>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</si>
  <si>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</si>
  <si>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</si>
  <si>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</si>
  <si>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</si>
  <si>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</si>
  <si>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</si>
  <si>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</si>
  <si>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</si>
  <si>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</si>
  <si>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</si>
  <si>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</si>
  <si>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</si>
  <si>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</si>
  <si>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</si>
  <si>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</si>
  <si>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</si>
  <si>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</si>
  <si>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</si>
  <si>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</si>
  <si>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</si>
  <si>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</si>
  <si>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</si>
  <si>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</si>
  <si>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</si>
  <si>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</si>
  <si>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</si>
  <si>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</si>
  <si>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</si>
  <si>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</si>
  <si>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</si>
  <si>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</si>
  <si>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</si>
  <si>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</si>
  <si>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</si>
  <si>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</si>
  <si>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</si>
  <si>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</si>
  <si>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</si>
  <si>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</si>
  <si>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</si>
  <si>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</si>
  <si>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</si>
  <si>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</si>
  <si>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</si>
  <si>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</si>
  <si>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</si>
  <si>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</si>
  <si>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</si>
  <si>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</si>
  <si>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</si>
  <si>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</si>
  <si>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</si>
  <si>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</si>
  <si>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</si>
  <si>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</si>
  <si>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</si>
  <si>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</si>
  <si>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</si>
  <si>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</si>
  <si>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</si>
  <si>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</si>
  <si>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</si>
  <si>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</si>
  <si>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</si>
  <si>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</si>
  <si>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</si>
  <si>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</si>
  <si>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</si>
  <si>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</si>
  <si>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</si>
  <si>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</si>
  <si>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</si>
  <si>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</si>
  <si>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</si>
  <si>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</si>
  <si>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</si>
  <si>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</si>
  <si>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</si>
  <si>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</si>
  <si>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</si>
  <si>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</si>
  <si>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</si>
  <si>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</si>
  <si>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</si>
  <si>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</si>
  <si>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</si>
  <si>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</si>
  <si>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</si>
  <si>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</si>
  <si>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</si>
  <si>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</si>
  <si>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</si>
  <si>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</si>
  <si>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</si>
  <si>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</si>
  <si>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</si>
  <si>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</si>
  <si>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</si>
  <si>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</si>
  <si>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</si>
  <si>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</si>
  <si>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</si>
  <si>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</si>
  <si>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</si>
  <si>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</si>
  <si>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</si>
  <si>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</si>
  <si>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</si>
  <si>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</si>
  <si>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</si>
  <si>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</si>
  <si>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</si>
  <si>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</si>
  <si>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</si>
  <si>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</si>
  <si>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</si>
  <si>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</si>
  <si>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</si>
  <si>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</si>
  <si>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</si>
  <si>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</si>
  <si>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</si>
  <si>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</si>
  <si>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</si>
  <si>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</si>
  <si>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</si>
  <si>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</si>
  <si>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</si>
  <si>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</si>
  <si>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</si>
  <si>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</si>
  <si>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</si>
  <si>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</si>
  <si>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</si>
  <si>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</si>
  <si>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</si>
  <si>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</si>
  <si>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</si>
  <si>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</si>
  <si>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</si>
  <si>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</si>
  <si>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</si>
  <si>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</si>
  <si>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</si>
  <si>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</si>
  <si>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</si>
  <si>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</si>
  <si>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</si>
  <si>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</si>
  <si>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</si>
  <si>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</si>
  <si>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</si>
  <si>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</si>
  <si>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</si>
  <si>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</si>
  <si>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</si>
  <si>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</si>
  <si>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</si>
  <si>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</si>
  <si>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</si>
  <si>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</si>
  <si>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</si>
  <si>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</si>
  <si>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</si>
  <si>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</si>
  <si>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</si>
  <si>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</si>
  <si>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</si>
  <si>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</si>
  <si>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</si>
  <si>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</si>
  <si>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</si>
  <si>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</si>
  <si>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</si>
  <si>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</si>
  <si>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</si>
  <si>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</si>
  <si>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</si>
  <si>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</si>
  <si>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</si>
  <si>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</si>
  <si>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</si>
  <si>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</si>
  <si>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</si>
  <si>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</si>
  <si>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</si>
  <si>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</si>
  <si>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</si>
  <si>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</si>
  <si>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</si>
  <si>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</si>
  <si>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</si>
  <si>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</si>
  <si>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</si>
  <si>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</si>
  <si>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</si>
  <si>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</si>
  <si>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</si>
  <si>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</si>
  <si>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</si>
  <si>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</si>
  <si>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</si>
  <si>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</si>
  <si>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</si>
  <si>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</si>
  <si>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</si>
  <si>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</si>
  <si>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</si>
  <si>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</si>
  <si>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</si>
  <si>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</si>
  <si>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</si>
  <si>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</si>
  <si>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</si>
  <si>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</si>
  <si>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</si>
  <si>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</si>
  <si>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</si>
  <si>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</si>
  <si>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</si>
  <si>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</si>
  <si>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</si>
  <si>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</si>
  <si>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</si>
  <si>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</si>
  <si>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</si>
  <si>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</si>
  <si>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</si>
  <si>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</si>
  <si>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</si>
  <si>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</si>
  <si>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</si>
  <si>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</si>
  <si>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</si>
  <si>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</si>
  <si>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</si>
  <si>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</si>
  <si>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</si>
  <si>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</si>
  <si>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</si>
  <si>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</si>
  <si>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</si>
  <si>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</si>
  <si>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</si>
  <si>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</si>
  <si>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</si>
  <si>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</si>
  <si>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</si>
  <si>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</si>
  <si>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</si>
  <si>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</si>
  <si>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</si>
  <si>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</si>
  <si>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</si>
  <si>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</si>
  <si>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</si>
  <si>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</si>
  <si>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</si>
  <si>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</si>
  <si>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</si>
  <si>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</si>
  <si>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</si>
  <si>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</si>
  <si>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</si>
  <si>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</si>
  <si>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</si>
  <si>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</si>
  <si>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</si>
  <si>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</si>
  <si>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</si>
  <si>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</si>
  <si>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</si>
  <si>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</si>
  <si>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</si>
  <si>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</si>
  <si>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</si>
  <si>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</si>
  <si>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</si>
  <si>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</si>
  <si>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</si>
  <si>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DOCTOR MORA, GTO.</t>
  </si>
  <si>
    <t>AL 31 DE DICIEMBRE DE 2025  Y AL 30 DE JUNIO DEL 2026</t>
  </si>
  <si>
    <t>DEL 1 DE ENERO DEL 2026 AL 30 DE JUNIO DEL 2026</t>
  </si>
  <si>
    <t>00428 DIRECCION GENERAL DE SEGURIDAD PUBLICA Y</t>
  </si>
  <si>
    <t>00502 PRESIDENCIA MUNICIPAL</t>
  </si>
  <si>
    <t>00516 DIRECCION DE DESARROLLO SOCIAL</t>
  </si>
  <si>
    <t>00532 DIRECCION DE PROCURADURIA AUXILIAR</t>
  </si>
  <si>
    <t>01016 DIRECCION DE DESARROLLO SOCIAL</t>
  </si>
  <si>
    <t>01019 DIRECCION DE DESARROLLO RURAL</t>
  </si>
  <si>
    <t>01020 DIRECCION DE OBRAS PUBLICAS</t>
  </si>
  <si>
    <t>01101 AYUNTAMIENTO</t>
  </si>
  <si>
    <t>01105 SECRETARIA DEL AYUNTAMIENTO</t>
  </si>
  <si>
    <t>01106 ARCHIVO MUNICIPAL</t>
  </si>
  <si>
    <t>01107 TESORERIA MUNICIPAL</t>
  </si>
  <si>
    <t>01108 DIRECCION DE CATASTRO EH IMPUESTOS INMOB</t>
  </si>
  <si>
    <t>01109 DIRECCION DE FISCALIZACION Y CONTROL</t>
  </si>
  <si>
    <t>01110 DIRECCION DE COMPRAS Y ADQUISICIONES</t>
  </si>
  <si>
    <t>01111 DIRECCIOND DE PLANEACION EVALUCION Y SEG</t>
  </si>
  <si>
    <t>01112 CONTRALORIA MUNICIPAL</t>
  </si>
  <si>
    <t>01113 DIRECCION JURIDICA</t>
  </si>
  <si>
    <t>01114 OFICIALIA MAYOR</t>
  </si>
  <si>
    <t>01115 DIRECCION DE DESARROLO URBANO</t>
  </si>
  <si>
    <t>01116 DIRECCION DE DESARROLLO SOCIAL</t>
  </si>
  <si>
    <t>01117 DIRECCION DE ATENCION AL MIGRANTE</t>
  </si>
  <si>
    <t>01118 DIRECCION DE DESARROLO ECONOMICO Y TURIS</t>
  </si>
  <si>
    <t>01120 DIRECCION DE OBRAS PUBLICAS</t>
  </si>
  <si>
    <t>01121 DIRECCION DE ECOLOGIA Y MEDIO AMBIENTE</t>
  </si>
  <si>
    <t>01124 UNIDAD DE TRANSPARENCIA Y ACCESO A LA IN</t>
  </si>
  <si>
    <t>01126 DIRECCION DE ASUNTOS INTERNOS</t>
  </si>
  <si>
    <t>01127 CRONISTA MUNICIPAL</t>
  </si>
  <si>
    <t>01129 INSTITUTO MUNICIPAL DE LAS MUJERES DOCTO</t>
  </si>
  <si>
    <t>01130 INSTITUTO DE LA JUVENTUD DOCTORMORENSE</t>
  </si>
  <si>
    <t>01131 DIRECCION DE INFORMATICA</t>
  </si>
  <si>
    <t>01132 DIRECCION DE PROCURADURIA AUXILIAR</t>
  </si>
  <si>
    <t>01133 SIPINNA</t>
  </si>
  <si>
    <t>01134 DIRECCION DE MEJORA REGULATORIA</t>
  </si>
  <si>
    <t>01135 DIRECCION DE VINCULACION Y PROCESOS EDUC</t>
  </si>
  <si>
    <t>01136 MUSEO MUNICIPAL</t>
  </si>
  <si>
    <t>01137 DIRECCION DE RECURSOS HUMANOS</t>
  </si>
  <si>
    <t>01138 SERVICIOS MUNICIPALES</t>
  </si>
  <si>
    <t>01216 DIRECCION DE DESARROLLO SOCIAL</t>
  </si>
  <si>
    <t>01219 DIRECCION DE DESARROLLO RURAL</t>
  </si>
  <si>
    <t>01220 DIRECCION DE OBRAS PUBLICAS</t>
  </si>
  <si>
    <t>01320 DIRECCION DE OBRAS PUBLICAS</t>
  </si>
  <si>
    <t>01419 DIRECCION DE DESARROLLO RURAL</t>
  </si>
  <si>
    <t>00102 PRESIDENCIA/SECRETARIA PARTICULAR</t>
  </si>
  <si>
    <t>00107 TESORERIA MUNICIPAL</t>
  </si>
  <si>
    <t>00111 DIRECCION DE PLANEACION, EVALUACION, Y S</t>
  </si>
  <si>
    <t>00114 OFICIALIA MAYOR</t>
  </si>
  <si>
    <t>00118 DIRECCION DE DESARROLLO ECONOMICO Y TURI</t>
  </si>
  <si>
    <t>00119 DIRECCION DE DESARROLLO RURAL</t>
  </si>
  <si>
    <t>00120 DIRECCION DE OBRAS PUBLICAS</t>
  </si>
  <si>
    <t>00128 DIRECCION GENERAL DE SEGURIDAD PUBLICA Y</t>
  </si>
  <si>
    <t>00201 H. AYUNTAMIENTO</t>
  </si>
  <si>
    <t>00202 PRESIDENCIA/SECRETARIA PARTICULAR</t>
  </si>
  <si>
    <t>00203 DIRECCION DECOMUNICACION SOCIAL</t>
  </si>
  <si>
    <t>00204 COORDINACION DE ASISTENCIA SOCIAL</t>
  </si>
  <si>
    <t>00205 SECRETARIA DEL AYUNTAMIENTO</t>
  </si>
  <si>
    <t>00206 ARCHIVO MUNICIPAL</t>
  </si>
  <si>
    <t>00207 TESORERIA MUNICIPAL</t>
  </si>
  <si>
    <t>00208 DIRECCION DE CATASTRO E IMPUESTOS INMOBI</t>
  </si>
  <si>
    <t>00209 DIRECCION DE FISCALIZACION MUNICIPAL</t>
  </si>
  <si>
    <t>00210 DIRECCION DE COMPRAS Y ADQUISICIONES.</t>
  </si>
  <si>
    <t>00211 DIRECCION DE PLANEACION, EVALUACION Y SE</t>
  </si>
  <si>
    <t>00212 CONTRALORIA MUNICIPAL</t>
  </si>
  <si>
    <t>00213 DIRECCION JURIDICA</t>
  </si>
  <si>
    <t>00214 OFICIALIA MAYOR</t>
  </si>
  <si>
    <t>00215 DIRECCION DE DESARROLLO URBANO</t>
  </si>
  <si>
    <t>00216 DIRECCION DESARROLLO SOCIAL</t>
  </si>
  <si>
    <t>00217 DIRECCION DE ATENCION AL MIGRANTE</t>
  </si>
  <si>
    <t>00218 DIRECCION DE DESARROLLO ECONOMICO Y TURI</t>
  </si>
  <si>
    <t>00219 DIRECCION DE DESARROLLO RURAL</t>
  </si>
  <si>
    <t>00220 DIRECCION DE OBRAS PUBLICAS</t>
  </si>
  <si>
    <t>00221 DIRECCION DE ECOLOGIA Y MEDIO AMBIENTE</t>
  </si>
  <si>
    <t>00224 UNIDAD DE TRANSPARENCIA Y ACCESO  A LA I</t>
  </si>
  <si>
    <t>00225 DIRECCION DE PROTECCION CIVIL</t>
  </si>
  <si>
    <t>00226 DIRECCION DE ASUNTOS INTERNOS</t>
  </si>
  <si>
    <t>00227 CRONISTA MUNICIPAL</t>
  </si>
  <si>
    <t>00228 DIRECCION GENERAL DE SEGURIDAD PUBLICA Y</t>
  </si>
  <si>
    <t>00229 INSTITUTO MUNICIPAL DE LAS MUJERES DOCTO</t>
  </si>
  <si>
    <t>00230 INSITUTO DE LA JUVENTUD DOCTORMORENSE</t>
  </si>
  <si>
    <t>00231 DIRECCION DE INFORMATICA</t>
  </si>
  <si>
    <t>00232 DIRECCION DE PROCURADURIA AUXILIAR</t>
  </si>
  <si>
    <t>00233 SIPINNA</t>
  </si>
  <si>
    <t>00234 DIRECCIÓN DE MEJORA REGULATORIA</t>
  </si>
  <si>
    <t>00235 DIRECCION DE VINCULACION Y PROCESOS EDUC</t>
  </si>
  <si>
    <t>00236 MUSEO MUNICIPAL</t>
  </si>
  <si>
    <t>00237 DIRECCION DE RECURSOS HUMANOS</t>
  </si>
  <si>
    <t>00238 SERVICIOS MUNICIPALES</t>
  </si>
  <si>
    <t>00316 DIRECCION DESARROLLO SOCIAL</t>
  </si>
  <si>
    <t>00319 DIRECCION DE DESARROLLO RURAL</t>
  </si>
  <si>
    <t>00320 DIRECCION DE OBRAS PUBLICAS</t>
  </si>
  <si>
    <t>00407 TESORERIA MUNICIPAL</t>
  </si>
  <si>
    <t>00414 OFICIALIA MAYOR</t>
  </si>
  <si>
    <t>00425 DIRECCION DE PROTECCION CIVIL</t>
  </si>
  <si>
    <t>00507 TESORERIA MUNICIPAL</t>
  </si>
  <si>
    <t>00511 DIRECCION DE PLANEACION, EVALUACION Y SE</t>
  </si>
  <si>
    <t>00518 DIRECCION DE DESARROLLO ECONOMICO</t>
  </si>
  <si>
    <t>00519 DIRECCION DE DESARROLLO RURAL</t>
  </si>
  <si>
    <t>00520 DIRECCION DE OBRAS PUBLICAS</t>
  </si>
  <si>
    <t>00530 INSTITUTO DE LA JUVENTUD DOCTORMORENSE</t>
  </si>
  <si>
    <t>00620 OBRAS PUBLICAS</t>
  </si>
  <si>
    <t>00629 INSTITUTO MUNICIPAL DE LAS MUJERES DOCTO</t>
  </si>
  <si>
    <t>00720 DIRECCION DE OBRAS PUBLICAS</t>
  </si>
  <si>
    <t>00803 DIRECCION DE COMUNICACION SOCIAL</t>
  </si>
  <si>
    <t>00814 OFICIALIA MAYOR</t>
  </si>
  <si>
    <t>00816 DIRECCION DE DESARROLLO SOCIAL</t>
  </si>
  <si>
    <t>00820 DIRECCION DE OBRAS PUBLICAS</t>
  </si>
  <si>
    <t>00821 DIRECCION DE ECOLOGIA Y MEDIO AMBIENTE</t>
  </si>
  <si>
    <t>00920 DIRECCION DE OBRAS PUBLICAS</t>
  </si>
  <si>
    <t>01102 PRESIDENCIA MUNICIPAL/SECRETARIA PARTICU</t>
  </si>
  <si>
    <t>01103 DIRECCION DE COMUNICACION SOCIAL</t>
  </si>
  <si>
    <t>01104 COORDINACION DE ASISTENCIA SOCIAL</t>
  </si>
  <si>
    <t>01119 DIRECCION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</si>
</sst>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43" fontId="2" fillId="0" borderId="13" xfId="4" applyFont="1" applyBorder="1" applyAlignment="1" applyProtection="1">
      <alignment vertical="center"/>
      <protection locked="0"/>
    </xf>
    <xf numFmtId="43" fontId="2" fillId="0" borderId="14" xfId="4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B47" sqref="B4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4" t="s">
        <v>0</v>
      </c>
      <c r="B1" s="135"/>
      <c r="C1" s="135"/>
      <c r="D1" s="135"/>
      <c r="E1" s="135"/>
      <c r="F1" s="136"/>
    </row>
    <row r="2" spans="1:6" ht="15" customHeight="1" x14ac:dyDescent="0.25">
      <c r="A2" s="137" t="s">
        <v>546</v>
      </c>
      <c r="B2" s="138"/>
      <c r="C2" s="138"/>
      <c r="D2" s="138"/>
      <c r="E2" s="138"/>
      <c r="F2" s="139"/>
    </row>
    <row r="3" spans="1:6" ht="15" customHeight="1" x14ac:dyDescent="0.25">
      <c r="A3" s="140" t="s">
        <v>1</v>
      </c>
      <c r="B3" s="141"/>
      <c r="C3" s="141"/>
      <c r="D3" s="141"/>
      <c r="E3" s="141"/>
      <c r="F3" s="142"/>
    </row>
    <row r="4" spans="1:6" ht="12.95" customHeight="1" x14ac:dyDescent="0.25">
      <c r="A4" s="140" t="s">
        <v>547</v>
      </c>
      <c r="B4" s="141"/>
      <c r="C4" s="141"/>
      <c r="D4" s="141"/>
      <c r="E4" s="141"/>
      <c r="F4" s="142"/>
    </row>
    <row r="5" spans="1:6" ht="12.95" customHeight="1" x14ac:dyDescent="0.25">
      <c r="A5" s="143" t="s">
        <v>2</v>
      </c>
      <c r="B5" s="144"/>
      <c r="C5" s="144"/>
      <c r="D5" s="144"/>
      <c r="E5" s="144"/>
      <c r="F5" s="145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53">
        <f>SUM(B10:B16)</f>
        <v>55368381.359999999</v>
      </c>
      <c r="C9" s="53">
        <f>SUM(C10:C16)</f>
        <v>36745574.100000001</v>
      </c>
      <c r="D9" s="40" t="s">
        <v>11</v>
      </c>
      <c r="E9" s="41">
        <f>SUM(E10:E18)</f>
        <v>10860760.199999999</v>
      </c>
      <c r="F9" s="41">
        <f>SUM(F10:F18)</f>
        <v>10315430.940000001</v>
      </c>
    </row>
    <row r="10" spans="1:6" x14ac:dyDescent="0.25">
      <c r="A10" s="42" t="s">
        <v>12</v>
      </c>
      <c r="B10" s="53">
        <v>0</v>
      </c>
      <c r="C10" s="53">
        <v>0</v>
      </c>
      <c r="D10" s="42" t="s">
        <v>13</v>
      </c>
      <c r="E10" s="53">
        <v>2932.41</v>
      </c>
      <c r="F10" s="41">
        <v>0.01</v>
      </c>
    </row>
    <row r="11" spans="1:6" x14ac:dyDescent="0.25">
      <c r="A11" s="42" t="s">
        <v>14</v>
      </c>
      <c r="B11" s="53">
        <v>55368381.359999999</v>
      </c>
      <c r="C11" s="53">
        <v>36745574.100000001</v>
      </c>
      <c r="D11" s="42" t="s">
        <v>15</v>
      </c>
      <c r="E11" s="53">
        <v>5227809.08</v>
      </c>
      <c r="F11" s="41">
        <v>3890534.95</v>
      </c>
    </row>
    <row r="12" spans="1:6" x14ac:dyDescent="0.25">
      <c r="A12" s="42" t="s">
        <v>16</v>
      </c>
      <c r="B12" s="53">
        <v>0</v>
      </c>
      <c r="C12" s="53">
        <v>0</v>
      </c>
      <c r="D12" s="42" t="s">
        <v>17</v>
      </c>
      <c r="E12" s="53">
        <v>373655.67</v>
      </c>
      <c r="F12" s="41">
        <v>437975.94</v>
      </c>
    </row>
    <row r="13" spans="1:6" x14ac:dyDescent="0.25">
      <c r="A13" s="42" t="s">
        <v>18</v>
      </c>
      <c r="B13" s="53">
        <v>0</v>
      </c>
      <c r="C13" s="53">
        <v>0</v>
      </c>
      <c r="D13" s="42" t="s">
        <v>19</v>
      </c>
      <c r="E13" s="53">
        <v>671522.53</v>
      </c>
      <c r="F13" s="41">
        <v>671522.53</v>
      </c>
    </row>
    <row r="14" spans="1:6" x14ac:dyDescent="0.25">
      <c r="A14" s="42" t="s">
        <v>20</v>
      </c>
      <c r="B14" s="53">
        <v>0</v>
      </c>
      <c r="C14" s="53">
        <v>0</v>
      </c>
      <c r="D14" s="42" t="s">
        <v>21</v>
      </c>
      <c r="E14" s="53">
        <v>0</v>
      </c>
      <c r="F14" s="41">
        <v>0</v>
      </c>
    </row>
    <row r="15" spans="1:6" x14ac:dyDescent="0.25">
      <c r="A15" s="42" t="s">
        <v>22</v>
      </c>
      <c r="B15" s="53">
        <v>0</v>
      </c>
      <c r="C15" s="53">
        <v>0</v>
      </c>
      <c r="D15" s="42" t="s">
        <v>23</v>
      </c>
      <c r="E15" s="53">
        <v>0</v>
      </c>
      <c r="F15" s="41">
        <v>0</v>
      </c>
    </row>
    <row r="16" spans="1:6" x14ac:dyDescent="0.25">
      <c r="A16" s="42" t="s">
        <v>24</v>
      </c>
      <c r="B16" s="53">
        <v>0</v>
      </c>
      <c r="C16" s="53">
        <v>0</v>
      </c>
      <c r="D16" s="42" t="s">
        <v>25</v>
      </c>
      <c r="E16" s="53">
        <v>2408908.33</v>
      </c>
      <c r="F16" s="41">
        <v>3193611.49</v>
      </c>
    </row>
    <row r="17" spans="1:6" x14ac:dyDescent="0.25">
      <c r="A17" s="40" t="s">
        <v>26</v>
      </c>
      <c r="B17" s="53">
        <f>SUM(B18:B24)</f>
        <v>3510402.58</v>
      </c>
      <c r="C17" s="53">
        <f>SUM(C18:C24)</f>
        <v>2699729.84</v>
      </c>
      <c r="D17" s="42" t="s">
        <v>27</v>
      </c>
      <c r="E17" s="53">
        <v>0</v>
      </c>
      <c r="F17" s="41">
        <v>0</v>
      </c>
    </row>
    <row r="18" spans="1:6" x14ac:dyDescent="0.25">
      <c r="A18" s="42" t="s">
        <v>28</v>
      </c>
      <c r="B18" s="53">
        <v>0</v>
      </c>
      <c r="C18" s="53">
        <v>0</v>
      </c>
      <c r="D18" s="42" t="s">
        <v>29</v>
      </c>
      <c r="E18" s="53">
        <v>2175932.1800000002</v>
      </c>
      <c r="F18" s="41">
        <v>2121786.02</v>
      </c>
    </row>
    <row r="19" spans="1:6" x14ac:dyDescent="0.25">
      <c r="A19" s="42" t="s">
        <v>30</v>
      </c>
      <c r="B19" s="53">
        <v>3329810.1</v>
      </c>
      <c r="C19" s="53">
        <v>2562872.2999999998</v>
      </c>
      <c r="D19" s="40" t="s">
        <v>31</v>
      </c>
      <c r="E19" s="41">
        <f>SUM(E20:E22)</f>
        <v>1700</v>
      </c>
      <c r="F19" s="41">
        <f>SUM(F20:F22)</f>
        <v>1700</v>
      </c>
    </row>
    <row r="20" spans="1:6" x14ac:dyDescent="0.25">
      <c r="A20" s="42" t="s">
        <v>32</v>
      </c>
      <c r="B20" s="53">
        <v>0</v>
      </c>
      <c r="C20" s="53">
        <v>0</v>
      </c>
      <c r="D20" s="42" t="s">
        <v>33</v>
      </c>
      <c r="E20" s="53">
        <v>1700</v>
      </c>
      <c r="F20" s="41">
        <v>1700</v>
      </c>
    </row>
    <row r="21" spans="1:6" x14ac:dyDescent="0.25">
      <c r="A21" s="42" t="s">
        <v>34</v>
      </c>
      <c r="B21" s="53">
        <v>0</v>
      </c>
      <c r="C21" s="53">
        <v>0</v>
      </c>
      <c r="D21" s="42" t="s">
        <v>35</v>
      </c>
      <c r="E21" s="53">
        <v>0</v>
      </c>
      <c r="F21" s="41">
        <v>0</v>
      </c>
    </row>
    <row r="22" spans="1:6" x14ac:dyDescent="0.25">
      <c r="A22" s="42" t="s">
        <v>36</v>
      </c>
      <c r="B22" s="53">
        <v>180592.48</v>
      </c>
      <c r="C22" s="53">
        <v>136857.54</v>
      </c>
      <c r="D22" s="42" t="s">
        <v>37</v>
      </c>
      <c r="E22" s="53">
        <v>0</v>
      </c>
      <c r="F22" s="41">
        <v>0</v>
      </c>
    </row>
    <row r="23" spans="1:6" x14ac:dyDescent="0.25">
      <c r="A23" s="42" t="s">
        <v>38</v>
      </c>
      <c r="B23" s="53">
        <v>0</v>
      </c>
      <c r="C23" s="53">
        <v>0</v>
      </c>
      <c r="D23" s="40" t="s">
        <v>39</v>
      </c>
      <c r="E23" s="41">
        <f>E24+E25</f>
        <v>0</v>
      </c>
      <c r="F23" s="41">
        <f>F24+F25</f>
        <v>0</v>
      </c>
    </row>
    <row r="24" spans="1:6" x14ac:dyDescent="0.25">
      <c r="A24" s="42" t="s">
        <v>40</v>
      </c>
      <c r="B24" s="53">
        <v>0</v>
      </c>
      <c r="C24" s="53">
        <v>0</v>
      </c>
      <c r="D24" s="42" t="s">
        <v>41</v>
      </c>
      <c r="E24" s="53">
        <v>0</v>
      </c>
      <c r="F24" s="41">
        <v>0</v>
      </c>
    </row>
    <row r="25" spans="1:6" x14ac:dyDescent="0.25">
      <c r="A25" s="40" t="s">
        <v>42</v>
      </c>
      <c r="B25" s="53">
        <f>SUM(B26:B30)</f>
        <v>984675.98</v>
      </c>
      <c r="C25" s="53">
        <f>SUM(C26:C30)</f>
        <v>4323762.4000000004</v>
      </c>
      <c r="D25" s="42" t="s">
        <v>43</v>
      </c>
      <c r="E25" s="53">
        <v>0</v>
      </c>
      <c r="F25" s="41">
        <v>0</v>
      </c>
    </row>
    <row r="26" spans="1:6" x14ac:dyDescent="0.25">
      <c r="A26" s="42" t="s">
        <v>44</v>
      </c>
      <c r="B26" s="53">
        <v>0</v>
      </c>
      <c r="C26" s="53">
        <v>0</v>
      </c>
      <c r="D26" s="40" t="s">
        <v>45</v>
      </c>
      <c r="E26" s="53">
        <v>0</v>
      </c>
      <c r="F26" s="41">
        <v>0</v>
      </c>
    </row>
    <row r="27" spans="1:6" x14ac:dyDescent="0.25">
      <c r="A27" s="42" t="s">
        <v>46</v>
      </c>
      <c r="B27" s="53">
        <v>0</v>
      </c>
      <c r="C27" s="53">
        <v>0</v>
      </c>
      <c r="D27" s="40" t="s">
        <v>47</v>
      </c>
      <c r="E27" s="41">
        <f>SUM(E28:E30)</f>
        <v>0</v>
      </c>
      <c r="F27" s="41">
        <f>SUM(F28:F30)</f>
        <v>0</v>
      </c>
    </row>
    <row r="28" spans="1:6" x14ac:dyDescent="0.25">
      <c r="A28" s="42" t="s">
        <v>48</v>
      </c>
      <c r="B28" s="53">
        <v>0</v>
      </c>
      <c r="C28" s="53">
        <v>0</v>
      </c>
      <c r="D28" s="42" t="s">
        <v>49</v>
      </c>
      <c r="E28" s="53">
        <v>0</v>
      </c>
      <c r="F28" s="41">
        <v>0</v>
      </c>
    </row>
    <row r="29" spans="1:6" x14ac:dyDescent="0.25">
      <c r="A29" s="42" t="s">
        <v>50</v>
      </c>
      <c r="B29" s="53">
        <v>984675.98</v>
      </c>
      <c r="C29" s="53">
        <v>4323762.4000000004</v>
      </c>
      <c r="D29" s="42" t="s">
        <v>51</v>
      </c>
      <c r="E29" s="53">
        <v>0</v>
      </c>
      <c r="F29" s="41">
        <v>0</v>
      </c>
    </row>
    <row r="30" spans="1:6" x14ac:dyDescent="0.25">
      <c r="A30" s="42" t="s">
        <v>52</v>
      </c>
      <c r="B30" s="53">
        <v>0</v>
      </c>
      <c r="C30" s="53">
        <v>0</v>
      </c>
      <c r="D30" s="42" t="s">
        <v>53</v>
      </c>
      <c r="E30" s="53">
        <v>0</v>
      </c>
      <c r="F30" s="41">
        <v>0</v>
      </c>
    </row>
    <row r="31" spans="1:6" x14ac:dyDescent="0.25">
      <c r="A31" s="40" t="s">
        <v>54</v>
      </c>
      <c r="B31" s="53">
        <f>SUM(B32:B36)</f>
        <v>0</v>
      </c>
      <c r="C31" s="53">
        <f>SUM(C32:C36)</f>
        <v>0</v>
      </c>
      <c r="D31" s="40" t="s">
        <v>55</v>
      </c>
      <c r="E31" s="41">
        <f>SUM(E32:E37)</f>
        <v>0</v>
      </c>
      <c r="F31" s="41">
        <f>SUM(F32:F37)</f>
        <v>0</v>
      </c>
    </row>
    <row r="32" spans="1:6" x14ac:dyDescent="0.25">
      <c r="A32" s="42" t="s">
        <v>56</v>
      </c>
      <c r="B32" s="53">
        <v>0</v>
      </c>
      <c r="C32" s="53">
        <v>0</v>
      </c>
      <c r="D32" s="42" t="s">
        <v>57</v>
      </c>
      <c r="E32" s="53">
        <v>0</v>
      </c>
      <c r="F32" s="41">
        <v>0</v>
      </c>
    </row>
    <row r="33" spans="1:6" ht="14.45" customHeight="1" x14ac:dyDescent="0.25">
      <c r="A33" s="42" t="s">
        <v>58</v>
      </c>
      <c r="B33" s="53">
        <v>0</v>
      </c>
      <c r="C33" s="53">
        <v>0</v>
      </c>
      <c r="D33" s="42" t="s">
        <v>59</v>
      </c>
      <c r="E33" s="53">
        <v>0</v>
      </c>
      <c r="F33" s="41">
        <v>0</v>
      </c>
    </row>
    <row r="34" spans="1:6" ht="14.45" customHeight="1" x14ac:dyDescent="0.25">
      <c r="A34" s="42" t="s">
        <v>60</v>
      </c>
      <c r="B34" s="53">
        <v>0</v>
      </c>
      <c r="C34" s="53">
        <v>0</v>
      </c>
      <c r="D34" s="42" t="s">
        <v>61</v>
      </c>
      <c r="E34" s="53">
        <v>0</v>
      </c>
      <c r="F34" s="41">
        <v>0</v>
      </c>
    </row>
    <row r="35" spans="1:6" ht="14.45" customHeight="1" x14ac:dyDescent="0.25">
      <c r="A35" s="42" t="s">
        <v>62</v>
      </c>
      <c r="B35" s="53">
        <v>0</v>
      </c>
      <c r="C35" s="53">
        <v>0</v>
      </c>
      <c r="D35" s="42" t="s">
        <v>63</v>
      </c>
      <c r="E35" s="53">
        <v>0</v>
      </c>
      <c r="F35" s="41">
        <v>0</v>
      </c>
    </row>
    <row r="36" spans="1:6" ht="14.45" customHeight="1" x14ac:dyDescent="0.25">
      <c r="A36" s="42" t="s">
        <v>64</v>
      </c>
      <c r="B36" s="53">
        <v>0</v>
      </c>
      <c r="C36" s="53">
        <v>0</v>
      </c>
      <c r="D36" s="42" t="s">
        <v>65</v>
      </c>
      <c r="E36" s="53">
        <v>0</v>
      </c>
      <c r="F36" s="41">
        <v>0</v>
      </c>
    </row>
    <row r="37" spans="1:6" ht="14.45" customHeight="1" x14ac:dyDescent="0.25">
      <c r="A37" s="40" t="s">
        <v>66</v>
      </c>
      <c r="B37" s="53">
        <v>0</v>
      </c>
      <c r="C37" s="53">
        <v>0</v>
      </c>
      <c r="D37" s="42" t="s">
        <v>67</v>
      </c>
      <c r="E37" s="53">
        <v>0</v>
      </c>
      <c r="F37" s="41">
        <v>0</v>
      </c>
    </row>
    <row r="38" spans="1:6" x14ac:dyDescent="0.25">
      <c r="A38" s="40" t="s">
        <v>68</v>
      </c>
      <c r="B38" s="53">
        <f>SUM(B39:B40)</f>
        <v>0</v>
      </c>
      <c r="C38" s="53">
        <f>SUM(C39:C40)</f>
        <v>0</v>
      </c>
      <c r="D38" s="40" t="s">
        <v>69</v>
      </c>
      <c r="E38" s="41">
        <f>SUM(E39:E41)</f>
        <v>0</v>
      </c>
      <c r="F38" s="41">
        <f>SUM(F39:F41)</f>
        <v>0</v>
      </c>
    </row>
    <row r="39" spans="1:6" x14ac:dyDescent="0.25">
      <c r="A39" s="42" t="s">
        <v>70</v>
      </c>
      <c r="B39" s="53">
        <v>0</v>
      </c>
      <c r="C39" s="53">
        <v>0</v>
      </c>
      <c r="D39" s="42" t="s">
        <v>71</v>
      </c>
      <c r="E39" s="53">
        <v>0</v>
      </c>
      <c r="F39" s="41">
        <v>0</v>
      </c>
    </row>
    <row r="40" spans="1:6" x14ac:dyDescent="0.25">
      <c r="A40" s="42" t="s">
        <v>72</v>
      </c>
      <c r="B40" s="53">
        <v>0</v>
      </c>
      <c r="C40" s="53">
        <v>0</v>
      </c>
      <c r="D40" s="42" t="s">
        <v>73</v>
      </c>
      <c r="E40" s="53">
        <v>0</v>
      </c>
      <c r="F40" s="41">
        <v>0</v>
      </c>
    </row>
    <row r="41" spans="1:6" x14ac:dyDescent="0.25">
      <c r="A41" s="40" t="s">
        <v>74</v>
      </c>
      <c r="B41" s="53">
        <f>SUM(B42:B45)</f>
        <v>0</v>
      </c>
      <c r="C41" s="53">
        <f>SUM(C42:C45)</f>
        <v>0</v>
      </c>
      <c r="D41" s="42" t="s">
        <v>75</v>
      </c>
      <c r="E41" s="53">
        <v>0</v>
      </c>
      <c r="F41" s="41">
        <v>0</v>
      </c>
    </row>
    <row r="42" spans="1:6" x14ac:dyDescent="0.25">
      <c r="A42" s="42" t="s">
        <v>76</v>
      </c>
      <c r="B42" s="53">
        <v>0</v>
      </c>
      <c r="C42" s="53">
        <v>0</v>
      </c>
      <c r="D42" s="40" t="s">
        <v>77</v>
      </c>
      <c r="E42" s="41">
        <f>SUM(E43:E45)</f>
        <v>7043857.4000000004</v>
      </c>
      <c r="F42" s="41">
        <f>SUM(F43:F45)</f>
        <v>7043857.4000000004</v>
      </c>
    </row>
    <row r="43" spans="1:6" x14ac:dyDescent="0.25">
      <c r="A43" s="42" t="s">
        <v>78</v>
      </c>
      <c r="B43" s="53">
        <v>0</v>
      </c>
      <c r="C43" s="53">
        <v>0</v>
      </c>
      <c r="D43" s="42" t="s">
        <v>79</v>
      </c>
      <c r="E43" s="53">
        <v>0</v>
      </c>
      <c r="F43" s="41">
        <v>0</v>
      </c>
    </row>
    <row r="44" spans="1:6" x14ac:dyDescent="0.25">
      <c r="A44" s="42" t="s">
        <v>80</v>
      </c>
      <c r="B44" s="53">
        <v>0</v>
      </c>
      <c r="C44" s="53">
        <v>0</v>
      </c>
      <c r="D44" s="42" t="s">
        <v>81</v>
      </c>
      <c r="E44" s="53">
        <v>7043857.4000000004</v>
      </c>
      <c r="F44" s="41">
        <v>7043857.4000000004</v>
      </c>
    </row>
    <row r="45" spans="1:6" x14ac:dyDescent="0.25">
      <c r="A45" s="42" t="s">
        <v>82</v>
      </c>
      <c r="B45" s="53">
        <v>0</v>
      </c>
      <c r="C45" s="53">
        <v>0</v>
      </c>
      <c r="D45" s="42" t="s">
        <v>83</v>
      </c>
      <c r="E45" s="53">
        <v>0</v>
      </c>
      <c r="F45" s="41">
        <v>0</v>
      </c>
    </row>
    <row r="46" spans="1:6" x14ac:dyDescent="0.25">
      <c r="A46" s="39"/>
      <c r="B46" s="39"/>
      <c r="C46" s="39"/>
      <c r="D46" s="39"/>
      <c r="E46" s="43"/>
      <c r="F46" s="43"/>
    </row>
    <row r="47" spans="1:6" x14ac:dyDescent="0.25">
      <c r="A47" s="3" t="s">
        <v>84</v>
      </c>
      <c r="B47" s="129">
        <f>B9+B17+B25+B31+B37+B38+B41</f>
        <v>59863459.919999994</v>
      </c>
      <c r="C47" s="129">
        <f>C9+C17+C25+C31+C37+C38+C41</f>
        <v>43769066.339999996</v>
      </c>
      <c r="D47" s="2" t="s">
        <v>85</v>
      </c>
      <c r="E47" s="4">
        <f>E9+E19+E23+E26+E27+E31+E38+E42</f>
        <v>17906317.600000001</v>
      </c>
      <c r="F47" s="4">
        <f>F9+F19+F23+F26+F27+F31+F38+F42</f>
        <v>17360988.340000004</v>
      </c>
    </row>
    <row r="48" spans="1:6" x14ac:dyDescent="0.25">
      <c r="A48" s="39"/>
      <c r="B48" s="39"/>
      <c r="C48" s="39"/>
      <c r="D48" s="39"/>
      <c r="E48" s="43"/>
      <c r="F48" s="43"/>
    </row>
    <row r="49" spans="1:6" x14ac:dyDescent="0.25">
      <c r="A49" s="2" t="s">
        <v>86</v>
      </c>
      <c r="B49" s="39"/>
      <c r="C49" s="39"/>
      <c r="D49" s="2" t="s">
        <v>87</v>
      </c>
      <c r="E49" s="43"/>
      <c r="F49" s="43"/>
    </row>
    <row r="50" spans="1:6" x14ac:dyDescent="0.25">
      <c r="A50" s="40" t="s">
        <v>88</v>
      </c>
      <c r="B50" s="53">
        <v>21600</v>
      </c>
      <c r="C50" s="53">
        <v>21600</v>
      </c>
      <c r="D50" s="40" t="s">
        <v>89</v>
      </c>
      <c r="E50" s="53">
        <v>0</v>
      </c>
      <c r="F50" s="41">
        <v>0</v>
      </c>
    </row>
    <row r="51" spans="1:6" x14ac:dyDescent="0.25">
      <c r="A51" s="40" t="s">
        <v>90</v>
      </c>
      <c r="B51" s="53">
        <v>1000</v>
      </c>
      <c r="C51" s="53">
        <v>1000</v>
      </c>
      <c r="D51" s="40" t="s">
        <v>91</v>
      </c>
      <c r="E51" s="53">
        <v>0</v>
      </c>
      <c r="F51" s="41">
        <v>0</v>
      </c>
    </row>
    <row r="52" spans="1:6" x14ac:dyDescent="0.25">
      <c r="A52" s="40" t="s">
        <v>92</v>
      </c>
      <c r="B52" s="53">
        <v>358611124.70999998</v>
      </c>
      <c r="C52" s="53">
        <v>345707279.38</v>
      </c>
      <c r="D52" s="40" t="s">
        <v>93</v>
      </c>
      <c r="E52" s="53">
        <v>0</v>
      </c>
      <c r="F52" s="41">
        <v>0</v>
      </c>
    </row>
    <row r="53" spans="1:6" x14ac:dyDescent="0.25">
      <c r="A53" s="40" t="s">
        <v>94</v>
      </c>
      <c r="B53" s="53">
        <v>27625337.010000002</v>
      </c>
      <c r="C53" s="53">
        <v>27246343.82</v>
      </c>
      <c r="D53" s="40" t="s">
        <v>95</v>
      </c>
      <c r="E53" s="53">
        <v>0</v>
      </c>
      <c r="F53" s="41">
        <v>0</v>
      </c>
    </row>
    <row r="54" spans="1:6" x14ac:dyDescent="0.25">
      <c r="A54" s="40" t="s">
        <v>96</v>
      </c>
      <c r="B54" s="53">
        <v>1301827</v>
      </c>
      <c r="C54" s="53">
        <v>1301827</v>
      </c>
      <c r="D54" s="40" t="s">
        <v>97</v>
      </c>
      <c r="E54" s="53">
        <v>0</v>
      </c>
      <c r="F54" s="41">
        <v>0</v>
      </c>
    </row>
    <row r="55" spans="1:6" x14ac:dyDescent="0.25">
      <c r="A55" s="40" t="s">
        <v>98</v>
      </c>
      <c r="B55" s="53">
        <v>7735055.21</v>
      </c>
      <c r="C55" s="53">
        <v>7735055.21</v>
      </c>
      <c r="D55" s="44" t="s">
        <v>99</v>
      </c>
      <c r="E55" s="53">
        <v>3464413.69</v>
      </c>
      <c r="F55" s="41">
        <v>3464413.69</v>
      </c>
    </row>
    <row r="56" spans="1:6" x14ac:dyDescent="0.25">
      <c r="A56" s="40" t="s">
        <v>100</v>
      </c>
      <c r="B56" s="53">
        <v>1407330.97</v>
      </c>
      <c r="C56" s="53">
        <v>1407330.97</v>
      </c>
      <c r="D56" s="39"/>
      <c r="E56" s="43"/>
      <c r="F56" s="43"/>
    </row>
    <row r="57" spans="1:6" x14ac:dyDescent="0.25">
      <c r="A57" s="40" t="s">
        <v>101</v>
      </c>
      <c r="B57" s="53">
        <v>141938.37</v>
      </c>
      <c r="C57" s="53">
        <v>141938.37</v>
      </c>
      <c r="D57" s="2" t="s">
        <v>102</v>
      </c>
      <c r="E57" s="4">
        <f>SUM(E50:E55)</f>
        <v>3464413.69</v>
      </c>
      <c r="F57" s="4">
        <f>SUM(F50:F55)</f>
        <v>3464413.69</v>
      </c>
    </row>
    <row r="58" spans="1:6" x14ac:dyDescent="0.25">
      <c r="A58" s="40" t="s">
        <v>103</v>
      </c>
      <c r="B58" s="53">
        <v>0</v>
      </c>
      <c r="C58" s="53">
        <v>0</v>
      </c>
      <c r="D58" s="39"/>
      <c r="E58" s="43"/>
      <c r="F58" s="43"/>
    </row>
    <row r="59" spans="1:6" x14ac:dyDescent="0.25">
      <c r="A59" s="39"/>
      <c r="B59" s="39"/>
      <c r="C59" s="39"/>
      <c r="D59" s="2" t="s">
        <v>104</v>
      </c>
      <c r="E59" s="4">
        <f>E47+E57</f>
        <v>21370731.290000003</v>
      </c>
      <c r="F59" s="4">
        <f>F47+F57</f>
        <v>20825402.030000005</v>
      </c>
    </row>
    <row r="60" spans="1:6" x14ac:dyDescent="0.25">
      <c r="A60" s="3" t="s">
        <v>105</v>
      </c>
      <c r="B60" s="129">
        <f>SUM(B50:B58)</f>
        <v>396845213.26999998</v>
      </c>
      <c r="C60" s="129">
        <f>SUM(C50:C58)</f>
        <v>383562374.75</v>
      </c>
      <c r="D60" s="39"/>
      <c r="E60" s="43"/>
      <c r="F60" s="43"/>
    </row>
    <row r="61" spans="1:6" x14ac:dyDescent="0.25">
      <c r="A61" s="39"/>
      <c r="B61" s="39"/>
      <c r="C61" s="39"/>
      <c r="D61" s="45" t="s">
        <v>106</v>
      </c>
      <c r="E61" s="43"/>
      <c r="F61" s="43"/>
    </row>
    <row r="62" spans="1:6" x14ac:dyDescent="0.25">
      <c r="A62" s="3" t="s">
        <v>107</v>
      </c>
      <c r="B62" s="129">
        <f>SUM(B47+B60)</f>
        <v>456708673.19</v>
      </c>
      <c r="C62" s="129">
        <f>SUM(C47+C60)</f>
        <v>427331441.08999997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f>SUM(E64:E66)</f>
        <v>60706472.399999999</v>
      </c>
      <c r="F63" s="41">
        <f>SUM(F64:F66)</f>
        <v>60706472.399999999</v>
      </c>
    </row>
    <row r="64" spans="1:6" x14ac:dyDescent="0.25">
      <c r="A64" s="39"/>
      <c r="B64" s="39"/>
      <c r="C64" s="39"/>
      <c r="D64" s="40" t="s">
        <v>109</v>
      </c>
      <c r="E64" s="53">
        <v>60706472.399999999</v>
      </c>
      <c r="F64" s="41">
        <v>60706472.399999999</v>
      </c>
    </row>
    <row r="65" spans="1:6" x14ac:dyDescent="0.25">
      <c r="A65" s="39"/>
      <c r="B65" s="39"/>
      <c r="C65" s="39"/>
      <c r="D65" s="44" t="s">
        <v>110</v>
      </c>
      <c r="E65" s="53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53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f>SUM(E69:E73)</f>
        <v>374631469.50000006</v>
      </c>
      <c r="F68" s="41">
        <f>SUM(F69:F73)</f>
        <v>345799566.66000003</v>
      </c>
    </row>
    <row r="69" spans="1:6" x14ac:dyDescent="0.25">
      <c r="A69" s="47"/>
      <c r="B69" s="39"/>
      <c r="C69" s="39"/>
      <c r="D69" s="40" t="s">
        <v>113</v>
      </c>
      <c r="E69" s="53">
        <v>28032547.050000001</v>
      </c>
      <c r="F69" s="41">
        <v>26402808.309999999</v>
      </c>
    </row>
    <row r="70" spans="1:6" x14ac:dyDescent="0.25">
      <c r="A70" s="47"/>
      <c r="B70" s="39"/>
      <c r="C70" s="39"/>
      <c r="D70" s="40" t="s">
        <v>114</v>
      </c>
      <c r="E70" s="53">
        <v>344751166.60000002</v>
      </c>
      <c r="F70" s="41">
        <v>317941907.41000003</v>
      </c>
    </row>
    <row r="71" spans="1:6" x14ac:dyDescent="0.25">
      <c r="A71" s="47"/>
      <c r="B71" s="39"/>
      <c r="C71" s="39"/>
      <c r="D71" s="40" t="s">
        <v>115</v>
      </c>
      <c r="E71" s="53">
        <v>-92150.02</v>
      </c>
      <c r="F71" s="41">
        <v>-92150.02</v>
      </c>
    </row>
    <row r="72" spans="1:6" x14ac:dyDescent="0.25">
      <c r="A72" s="47"/>
      <c r="B72" s="39"/>
      <c r="C72" s="39"/>
      <c r="D72" s="40" t="s">
        <v>116</v>
      </c>
      <c r="E72" s="53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53">
        <v>1939905.87</v>
      </c>
      <c r="F73" s="41">
        <v>1547000.96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f>E76+E77</f>
        <v>0</v>
      </c>
      <c r="F75" s="41">
        <f>F76+F77</f>
        <v>0</v>
      </c>
    </row>
    <row r="76" spans="1:6" x14ac:dyDescent="0.25">
      <c r="A76" s="47"/>
      <c r="B76" s="39"/>
      <c r="C76" s="39"/>
      <c r="D76" s="40" t="s">
        <v>119</v>
      </c>
      <c r="E76" s="53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53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f>E63+E68+E75</f>
        <v>435337941.90000004</v>
      </c>
      <c r="F79" s="4">
        <f>F63+F68+F75</f>
        <v>406506039.06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f>E59+E79</f>
        <v>456708673.19000006</v>
      </c>
      <c r="F81" s="4">
        <f>F59+F79</f>
        <v>427331441.09000003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9:C62 E47:F47 E50:F81 E9:F4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438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439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43" t="s">
        <v>440</v>
      </c>
      <c r="B5" s="144"/>
      <c r="C5" s="144"/>
      <c r="D5" s="144"/>
      <c r="E5" s="144"/>
      <c r="F5" s="144"/>
      <c r="G5" s="145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441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442</v>
      </c>
      <c r="B8" s="58">
        <v>9555000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443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444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445</v>
      </c>
      <c r="B11" s="58">
        <v>3697800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446</v>
      </c>
      <c r="B12" s="58">
        <v>359000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447</v>
      </c>
      <c r="B13" s="58">
        <v>1037000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448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449</v>
      </c>
      <c r="B15" s="58">
        <v>96695000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450</v>
      </c>
      <c r="B16" s="58">
        <v>1081000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451</v>
      </c>
      <c r="B17" s="58">
        <v>31410000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452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453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454</v>
      </c>
      <c r="B20" s="58"/>
      <c r="C20" s="58"/>
      <c r="D20" s="58"/>
      <c r="E20" s="58"/>
      <c r="F20" s="58"/>
      <c r="G20" s="58"/>
    </row>
    <row r="21" spans="1:7" x14ac:dyDescent="0.25">
      <c r="A21" s="3" t="s">
        <v>455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456</v>
      </c>
      <c r="B22" s="59">
        <v>53300000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457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458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459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460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454</v>
      </c>
      <c r="B27" s="59"/>
      <c r="C27" s="59"/>
      <c r="D27" s="59"/>
      <c r="E27" s="59"/>
      <c r="F27" s="59"/>
      <c r="G27" s="59"/>
    </row>
    <row r="28" spans="1:7" x14ac:dyDescent="0.25">
      <c r="A28" s="3" t="s">
        <v>461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462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454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463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293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464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295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465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topLeftCell="A4" zoomScale="75" zoomScaleNormal="75" workbookViewId="0">
      <selection activeCell="B7" sqref="B7:G29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466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467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43" t="s">
        <v>440</v>
      </c>
      <c r="B5" s="144"/>
      <c r="C5" s="144"/>
      <c r="D5" s="144"/>
      <c r="E5" s="144"/>
      <c r="F5" s="144"/>
      <c r="G5" s="145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468</v>
      </c>
      <c r="B7" s="132">
        <f>SUM(B8:B16)</f>
        <v>197134800.00000003</v>
      </c>
      <c r="C7" s="132">
        <f t="shared" ref="C7:G7" si="1">SUM(C8:C16)</f>
        <v>206991540</v>
      </c>
      <c r="D7" s="132">
        <f t="shared" si="1"/>
        <v>217341117.00000003</v>
      </c>
      <c r="E7" s="132">
        <f t="shared" si="1"/>
        <v>228208172.85000002</v>
      </c>
      <c r="F7" s="132">
        <f t="shared" si="1"/>
        <v>239618581.49250007</v>
      </c>
      <c r="G7" s="132">
        <f t="shared" si="1"/>
        <v>251599510.56712508</v>
      </c>
    </row>
    <row r="8" spans="1:7" x14ac:dyDescent="0.25">
      <c r="A8" s="51" t="s">
        <v>469</v>
      </c>
      <c r="B8" s="53">
        <v>72276705.38000001</v>
      </c>
      <c r="C8" s="53">
        <v>75890540.649000019</v>
      </c>
      <c r="D8" s="53">
        <v>79685067.681450024</v>
      </c>
      <c r="E8" s="53">
        <v>83669321.065522522</v>
      </c>
      <c r="F8" s="53">
        <v>87852787.118798658</v>
      </c>
      <c r="G8" s="53">
        <v>92245426.474738598</v>
      </c>
    </row>
    <row r="9" spans="1:7" ht="15.75" customHeight="1" x14ac:dyDescent="0.25">
      <c r="A9" s="51" t="s">
        <v>470</v>
      </c>
      <c r="B9" s="53">
        <v>14295270</v>
      </c>
      <c r="C9" s="53">
        <v>15010033.5</v>
      </c>
      <c r="D9" s="53">
        <v>15760535.175000001</v>
      </c>
      <c r="E9" s="53">
        <v>16548561.933750002</v>
      </c>
      <c r="F9" s="53">
        <v>17375990.030437503</v>
      </c>
      <c r="G9" s="53">
        <v>18244789.531959377</v>
      </c>
    </row>
    <row r="10" spans="1:7" x14ac:dyDescent="0.25">
      <c r="A10" s="51" t="s">
        <v>471</v>
      </c>
      <c r="B10" s="53">
        <v>35200699.949999996</v>
      </c>
      <c r="C10" s="53">
        <v>36960734.947499998</v>
      </c>
      <c r="D10" s="53">
        <v>38808771.694875002</v>
      </c>
      <c r="E10" s="53">
        <v>40749210.279618755</v>
      </c>
      <c r="F10" s="53">
        <v>42786670.793599695</v>
      </c>
      <c r="G10" s="53">
        <v>44926004.333279684</v>
      </c>
    </row>
    <row r="11" spans="1:7" x14ac:dyDescent="0.25">
      <c r="A11" s="51" t="s">
        <v>472</v>
      </c>
      <c r="B11" s="53">
        <v>26341922.079999998</v>
      </c>
      <c r="C11" s="53">
        <v>27659018.184</v>
      </c>
      <c r="D11" s="53">
        <v>29041969.093200002</v>
      </c>
      <c r="E11" s="53">
        <v>30494067.547860004</v>
      </c>
      <c r="F11" s="53">
        <v>32018770.925253004</v>
      </c>
      <c r="G11" s="53">
        <v>33619709.471515656</v>
      </c>
    </row>
    <row r="12" spans="1:7" x14ac:dyDescent="0.25">
      <c r="A12" s="51" t="s">
        <v>473</v>
      </c>
      <c r="B12" s="53">
        <v>1750250</v>
      </c>
      <c r="C12" s="53">
        <v>1837762.5</v>
      </c>
      <c r="D12" s="53">
        <v>1929650.625</v>
      </c>
      <c r="E12" s="53">
        <v>2026133.15625</v>
      </c>
      <c r="F12" s="53">
        <v>2127439.8140624999</v>
      </c>
      <c r="G12" s="53">
        <v>2233811.8047656249</v>
      </c>
    </row>
    <row r="13" spans="1:7" x14ac:dyDescent="0.25">
      <c r="A13" s="51" t="s">
        <v>474</v>
      </c>
      <c r="B13" s="53">
        <v>44505000.009999998</v>
      </c>
      <c r="C13" s="53">
        <v>46730250.010499999</v>
      </c>
      <c r="D13" s="53">
        <v>49066762.511025004</v>
      </c>
      <c r="E13" s="53">
        <v>51520100.636576258</v>
      </c>
      <c r="F13" s="53">
        <v>54096105.668405071</v>
      </c>
      <c r="G13" s="53">
        <v>56800910.951825328</v>
      </c>
    </row>
    <row r="14" spans="1:7" x14ac:dyDescent="0.25">
      <c r="A14" s="52" t="s">
        <v>475</v>
      </c>
      <c r="B14" s="53">
        <v>2358952.58</v>
      </c>
      <c r="C14" s="53">
        <v>2476900.2090000003</v>
      </c>
      <c r="D14" s="53">
        <v>2600745.2194500002</v>
      </c>
      <c r="E14" s="53">
        <v>2730782.4804225005</v>
      </c>
      <c r="F14" s="53">
        <v>2867321.6044436255</v>
      </c>
      <c r="G14" s="53">
        <v>3010687.6846658071</v>
      </c>
    </row>
    <row r="15" spans="1:7" x14ac:dyDescent="0.25">
      <c r="A15" s="51" t="s">
        <v>476</v>
      </c>
      <c r="B15" s="53">
        <v>406000</v>
      </c>
      <c r="C15" s="53">
        <v>426300</v>
      </c>
      <c r="D15" s="53">
        <v>447615</v>
      </c>
      <c r="E15" s="53">
        <v>469995.75</v>
      </c>
      <c r="F15" s="53">
        <v>493495.53750000003</v>
      </c>
      <c r="G15" s="53">
        <v>518170.31437500007</v>
      </c>
    </row>
    <row r="16" spans="1:7" x14ac:dyDescent="0.25">
      <c r="A16" s="51" t="s">
        <v>477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</row>
    <row r="17" spans="1:7" x14ac:dyDescent="0.25">
      <c r="A17" s="51"/>
      <c r="B17" s="39"/>
      <c r="C17" s="39"/>
      <c r="D17" s="39"/>
      <c r="E17" s="39"/>
      <c r="F17" s="39"/>
      <c r="G17" s="39"/>
    </row>
    <row r="18" spans="1:7" x14ac:dyDescent="0.25">
      <c r="A18" s="3" t="s">
        <v>478</v>
      </c>
      <c r="B18" s="129">
        <f>SUM(B19:B27)</f>
        <v>0</v>
      </c>
      <c r="C18" s="129">
        <f t="shared" ref="C18:G18" si="2">SUM(C19:C27)</f>
        <v>0</v>
      </c>
      <c r="D18" s="129">
        <f t="shared" si="2"/>
        <v>0</v>
      </c>
      <c r="E18" s="129">
        <f t="shared" si="2"/>
        <v>0</v>
      </c>
      <c r="F18" s="129">
        <f t="shared" si="2"/>
        <v>0</v>
      </c>
      <c r="G18" s="129">
        <f t="shared" si="2"/>
        <v>0</v>
      </c>
    </row>
    <row r="19" spans="1:7" x14ac:dyDescent="0.25">
      <c r="A19" s="51" t="s">
        <v>469</v>
      </c>
      <c r="B19" s="53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</row>
    <row r="20" spans="1:7" x14ac:dyDescent="0.25">
      <c r="A20" s="51" t="s">
        <v>470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7" x14ac:dyDescent="0.25">
      <c r="A21" s="51" t="s">
        <v>471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</row>
    <row r="22" spans="1:7" x14ac:dyDescent="0.25">
      <c r="A22" s="51" t="s">
        <v>472</v>
      </c>
      <c r="B22" s="53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</row>
    <row r="23" spans="1:7" x14ac:dyDescent="0.25">
      <c r="A23" s="52" t="s">
        <v>473</v>
      </c>
      <c r="B23" s="53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</row>
    <row r="24" spans="1:7" x14ac:dyDescent="0.25">
      <c r="A24" s="52" t="s">
        <v>474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</row>
    <row r="25" spans="1:7" x14ac:dyDescent="0.25">
      <c r="A25" s="52" t="s">
        <v>475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</row>
    <row r="26" spans="1:7" x14ac:dyDescent="0.25">
      <c r="A26" s="52" t="s">
        <v>479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</row>
    <row r="27" spans="1:7" x14ac:dyDescent="0.25">
      <c r="A27" s="52" t="s">
        <v>477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</row>
    <row r="28" spans="1:7" x14ac:dyDescent="0.25">
      <c r="A28" s="39" t="s">
        <v>454</v>
      </c>
      <c r="B28" s="39"/>
      <c r="C28" s="39"/>
      <c r="D28" s="39"/>
      <c r="E28" s="39"/>
      <c r="F28" s="39"/>
      <c r="G28" s="39"/>
    </row>
    <row r="29" spans="1:7" ht="14.45" customHeight="1" x14ac:dyDescent="0.25">
      <c r="A29" s="3" t="s">
        <v>480</v>
      </c>
      <c r="B29" s="133">
        <f t="shared" ref="B29:G29" si="3">B7+B18</f>
        <v>197134800.00000003</v>
      </c>
      <c r="C29" s="133">
        <f t="shared" si="3"/>
        <v>206991540</v>
      </c>
      <c r="D29" s="133">
        <f t="shared" si="3"/>
        <v>217341117.00000003</v>
      </c>
      <c r="E29" s="133">
        <f t="shared" si="3"/>
        <v>228208172.85000002</v>
      </c>
      <c r="F29" s="133">
        <f t="shared" si="3"/>
        <v>239618581.49250007</v>
      </c>
      <c r="G29" s="133">
        <f t="shared" si="3"/>
        <v>251599510.56712508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29" xr:uid="{D857A63D-29FE-4653-8F52-C8D845882F4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A15" zoomScale="80" zoomScaleNormal="80" workbookViewId="0">
      <selection activeCell="A40" sqref="A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481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482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03" t="s">
        <v>5</v>
      </c>
      <c r="B5" s="128" t="s">
        <v>483</v>
      </c>
      <c r="C5" s="127" t="s">
        <v>484</v>
      </c>
      <c r="D5" s="127" t="s">
        <v>485</v>
      </c>
      <c r="E5" s="127" t="s">
        <v>486</v>
      </c>
      <c r="F5" s="127" t="s">
        <v>487</v>
      </c>
      <c r="G5" s="127" t="s">
        <v>488</v>
      </c>
    </row>
    <row r="6" spans="1:7" ht="15.75" customHeight="1" x14ac:dyDescent="0.25">
      <c r="A6" s="25" t="s">
        <v>489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442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12680529.379999999</v>
      </c>
    </row>
    <row r="8" spans="1:7" ht="15.75" customHeight="1" x14ac:dyDescent="0.25">
      <c r="A8" s="51" t="s">
        <v>443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444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3256931.02</v>
      </c>
    </row>
    <row r="11" spans="1:7" x14ac:dyDescent="0.25">
      <c r="A11" s="51" t="s">
        <v>446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751713.66999999993</v>
      </c>
    </row>
    <row r="12" spans="1:7" x14ac:dyDescent="0.25">
      <c r="A12" s="51" t="s">
        <v>447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1008138.8300000001</v>
      </c>
    </row>
    <row r="13" spans="1:7" x14ac:dyDescent="0.25">
      <c r="A13" s="52" t="s">
        <v>448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449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102557293.82000001</v>
      </c>
    </row>
    <row r="15" spans="1:7" x14ac:dyDescent="0.25">
      <c r="A15" s="51" t="s">
        <v>450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819049.61999999988</v>
      </c>
    </row>
    <row r="16" spans="1:7" x14ac:dyDescent="0.25">
      <c r="A16" s="51" t="s">
        <v>451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18307351.73</v>
      </c>
    </row>
    <row r="17" spans="1:7" x14ac:dyDescent="0.25">
      <c r="A17" s="51" t="s">
        <v>452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490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456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55082008</v>
      </c>
    </row>
    <row r="22" spans="1:7" x14ac:dyDescent="0.25">
      <c r="A22" s="51" t="s">
        <v>457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722909.65</v>
      </c>
    </row>
    <row r="23" spans="1:7" x14ac:dyDescent="0.25">
      <c r="A23" s="51" t="s">
        <v>458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459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460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491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291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492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293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464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295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465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493</v>
      </c>
    </row>
    <row r="39" spans="1:7" x14ac:dyDescent="0.25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52" t="s">
        <v>495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496</v>
      </c>
      <c r="B3" s="141"/>
      <c r="C3" s="141"/>
      <c r="D3" s="141"/>
      <c r="E3" s="141"/>
      <c r="F3" s="141"/>
      <c r="G3" s="142"/>
    </row>
    <row r="4" spans="1:7" x14ac:dyDescent="0.25">
      <c r="A4" s="140" t="s">
        <v>2</v>
      </c>
      <c r="B4" s="141"/>
      <c r="C4" s="141"/>
      <c r="D4" s="141"/>
      <c r="E4" s="141"/>
      <c r="F4" s="141"/>
      <c r="G4" s="142"/>
    </row>
    <row r="5" spans="1:7" x14ac:dyDescent="0.25">
      <c r="A5" s="103" t="s">
        <v>5</v>
      </c>
      <c r="B5" s="128" t="s">
        <v>483</v>
      </c>
      <c r="C5" s="127" t="s">
        <v>484</v>
      </c>
      <c r="D5" s="127" t="s">
        <v>485</v>
      </c>
      <c r="E5" s="127" t="s">
        <v>486</v>
      </c>
      <c r="F5" s="127" t="s">
        <v>487</v>
      </c>
      <c r="G5" s="127" t="s">
        <v>488</v>
      </c>
    </row>
    <row r="6" spans="1:7" ht="15.75" customHeight="1" x14ac:dyDescent="0.25">
      <c r="A6" s="25" t="s">
        <v>468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469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64012073.930000037</v>
      </c>
    </row>
    <row r="8" spans="1:7" ht="15.75" customHeight="1" x14ac:dyDescent="0.25">
      <c r="A8" s="51" t="s">
        <v>470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11184222.780000001</v>
      </c>
    </row>
    <row r="9" spans="1:7" x14ac:dyDescent="0.25">
      <c r="A9" s="51" t="s">
        <v>471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33469582.934999991</v>
      </c>
    </row>
    <row r="10" spans="1:7" x14ac:dyDescent="0.25">
      <c r="A10" s="51" t="s">
        <v>472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23565179.029999997</v>
      </c>
    </row>
    <row r="11" spans="1:7" x14ac:dyDescent="0.25">
      <c r="A11" s="51" t="s">
        <v>473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1254118.19</v>
      </c>
    </row>
    <row r="12" spans="1:7" x14ac:dyDescent="0.25">
      <c r="A12" s="51" t="s">
        <v>474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28161039.245000005</v>
      </c>
    </row>
    <row r="13" spans="1:7" x14ac:dyDescent="0.25">
      <c r="A13" s="52" t="s">
        <v>475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1179476.29</v>
      </c>
    </row>
    <row r="14" spans="1:7" x14ac:dyDescent="0.25">
      <c r="A14" s="51" t="s">
        <v>476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203000</v>
      </c>
    </row>
    <row r="15" spans="1:7" x14ac:dyDescent="0.25">
      <c r="A15" s="51" t="s">
        <v>477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478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469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2352545.6</v>
      </c>
    </row>
    <row r="19" spans="1:7" x14ac:dyDescent="0.25">
      <c r="A19" s="51" t="s">
        <v>470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2771383.5700000003</v>
      </c>
    </row>
    <row r="22" spans="1:7" x14ac:dyDescent="0.25">
      <c r="A22" s="52" t="s">
        <v>473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12283595.52</v>
      </c>
    </row>
    <row r="24" spans="1:7" x14ac:dyDescent="0.25">
      <c r="A24" s="52" t="s">
        <v>475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479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477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454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480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497</v>
      </c>
    </row>
    <row r="32" spans="1:7" x14ac:dyDescent="0.25">
      <c r="A32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52" t="s">
        <v>499</v>
      </c>
      <c r="B1" s="135"/>
      <c r="C1" s="135"/>
      <c r="D1" s="135"/>
      <c r="E1" s="135"/>
      <c r="F1" s="135"/>
    </row>
    <row r="2" spans="1:6" x14ac:dyDescent="0.25">
      <c r="A2" s="137" t="str">
        <f>'Formato 1'!A2</f>
        <v>MUNICIPIO DOCTOR MORA, GTO.</v>
      </c>
      <c r="B2" s="138"/>
      <c r="C2" s="138"/>
      <c r="D2" s="138"/>
      <c r="E2" s="138"/>
      <c r="F2" s="139"/>
    </row>
    <row r="3" spans="1:6" x14ac:dyDescent="0.25">
      <c r="A3" s="140" t="s">
        <v>500</v>
      </c>
      <c r="B3" s="141"/>
      <c r="C3" s="141"/>
      <c r="D3" s="141"/>
      <c r="E3" s="141"/>
      <c r="F3" s="142"/>
    </row>
    <row r="4" spans="1:6" ht="30" x14ac:dyDescent="0.25">
      <c r="A4" s="103" t="s">
        <v>5</v>
      </c>
      <c r="B4" s="7" t="s">
        <v>501</v>
      </c>
      <c r="C4" s="32" t="s">
        <v>502</v>
      </c>
      <c r="D4" s="32" t="s">
        <v>503</v>
      </c>
      <c r="E4" s="32" t="s">
        <v>504</v>
      </c>
      <c r="F4" s="32" t="s">
        <v>505</v>
      </c>
    </row>
    <row r="5" spans="1:6" ht="15.75" customHeight="1" x14ac:dyDescent="0.25">
      <c r="A5" s="107" t="s">
        <v>506</v>
      </c>
      <c r="B5" s="112"/>
      <c r="C5" s="112"/>
      <c r="D5" s="112"/>
      <c r="E5" s="112"/>
      <c r="F5" s="112"/>
    </row>
    <row r="6" spans="1:6" ht="30" x14ac:dyDescent="0.25">
      <c r="A6" s="110" t="s">
        <v>507</v>
      </c>
      <c r="B6" s="109"/>
      <c r="C6" s="109"/>
      <c r="D6" s="109"/>
      <c r="E6" s="109"/>
      <c r="F6" s="109"/>
    </row>
    <row r="7" spans="1:6" ht="15.75" customHeight="1" x14ac:dyDescent="0.25">
      <c r="A7" s="110" t="s">
        <v>508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509</v>
      </c>
      <c r="B9" s="109"/>
      <c r="C9" s="109"/>
      <c r="D9" s="109"/>
      <c r="E9" s="109"/>
      <c r="F9" s="109"/>
    </row>
    <row r="10" spans="1:6" x14ac:dyDescent="0.25">
      <c r="A10" s="110" t="s">
        <v>510</v>
      </c>
      <c r="B10" s="119"/>
      <c r="C10" s="119"/>
      <c r="D10" s="119"/>
      <c r="E10" s="119"/>
      <c r="F10" s="119"/>
    </row>
    <row r="11" spans="1:6" x14ac:dyDescent="0.25">
      <c r="A11" s="56" t="s">
        <v>511</v>
      </c>
      <c r="B11" s="119"/>
      <c r="C11" s="119"/>
      <c r="D11" s="119"/>
      <c r="E11" s="119"/>
      <c r="F11" s="119"/>
    </row>
    <row r="12" spans="1:6" x14ac:dyDescent="0.25">
      <c r="A12" s="56" t="s">
        <v>512</v>
      </c>
      <c r="B12" s="119"/>
      <c r="C12" s="119"/>
      <c r="D12" s="119"/>
      <c r="E12" s="119"/>
      <c r="F12" s="119"/>
    </row>
    <row r="13" spans="1:6" x14ac:dyDescent="0.25">
      <c r="A13" s="56" t="s">
        <v>513</v>
      </c>
      <c r="B13" s="119"/>
      <c r="C13" s="119"/>
      <c r="D13" s="119"/>
      <c r="E13" s="119"/>
      <c r="F13" s="119"/>
    </row>
    <row r="14" spans="1:6" x14ac:dyDescent="0.25">
      <c r="A14" s="110" t="s">
        <v>514</v>
      </c>
      <c r="B14" s="119"/>
      <c r="C14" s="119"/>
      <c r="D14" s="119"/>
      <c r="E14" s="119"/>
      <c r="F14" s="119"/>
    </row>
    <row r="15" spans="1:6" x14ac:dyDescent="0.25">
      <c r="A15" s="56" t="s">
        <v>511</v>
      </c>
      <c r="B15" s="119"/>
      <c r="C15" s="119"/>
      <c r="D15" s="119"/>
      <c r="E15" s="119"/>
      <c r="F15" s="119"/>
    </row>
    <row r="16" spans="1:6" x14ac:dyDescent="0.25">
      <c r="A16" s="56" t="s">
        <v>512</v>
      </c>
      <c r="B16" s="120"/>
      <c r="C16" s="120"/>
      <c r="D16" s="120"/>
      <c r="E16" s="120"/>
      <c r="F16" s="120"/>
    </row>
    <row r="17" spans="1:6" x14ac:dyDescent="0.25">
      <c r="A17" s="56" t="s">
        <v>513</v>
      </c>
      <c r="B17" s="121"/>
      <c r="C17" s="121"/>
      <c r="D17" s="121"/>
      <c r="E17" s="121"/>
      <c r="F17" s="121"/>
    </row>
    <row r="18" spans="1:6" x14ac:dyDescent="0.25">
      <c r="A18" s="110" t="s">
        <v>515</v>
      </c>
      <c r="B18" s="121"/>
      <c r="C18" s="121"/>
      <c r="D18" s="121"/>
      <c r="E18" s="121"/>
      <c r="F18" s="121"/>
    </row>
    <row r="19" spans="1:6" x14ac:dyDescent="0.25">
      <c r="A19" s="110" t="s">
        <v>516</v>
      </c>
      <c r="B19" s="121"/>
      <c r="C19" s="121"/>
      <c r="D19" s="121"/>
      <c r="E19" s="121"/>
      <c r="F19" s="121"/>
    </row>
    <row r="20" spans="1:6" x14ac:dyDescent="0.25">
      <c r="A20" s="110" t="s">
        <v>517</v>
      </c>
      <c r="B20" s="122"/>
      <c r="C20" s="122"/>
      <c r="D20" s="122"/>
      <c r="E20" s="122"/>
      <c r="F20" s="122"/>
    </row>
    <row r="21" spans="1:6" x14ac:dyDescent="0.25">
      <c r="A21" s="110" t="s">
        <v>518</v>
      </c>
      <c r="B21" s="122"/>
      <c r="C21" s="122"/>
      <c r="D21" s="122"/>
      <c r="E21" s="122"/>
      <c r="F21" s="122"/>
    </row>
    <row r="22" spans="1:6" x14ac:dyDescent="0.25">
      <c r="A22" s="110" t="s">
        <v>519</v>
      </c>
      <c r="B22" s="122"/>
      <c r="C22" s="122"/>
      <c r="D22" s="122"/>
      <c r="E22" s="122"/>
      <c r="F22" s="122"/>
    </row>
    <row r="23" spans="1:6" x14ac:dyDescent="0.25">
      <c r="A23" s="110" t="s">
        <v>520</v>
      </c>
      <c r="B23" s="122"/>
      <c r="C23" s="122"/>
      <c r="D23" s="122"/>
      <c r="E23" s="122"/>
      <c r="F23" s="122"/>
    </row>
    <row r="24" spans="1:6" x14ac:dyDescent="0.25">
      <c r="A24" s="110" t="s">
        <v>521</v>
      </c>
      <c r="B24" s="114"/>
      <c r="C24" s="114"/>
      <c r="D24" s="114"/>
      <c r="E24" s="114"/>
      <c r="F24" s="114"/>
    </row>
    <row r="25" spans="1:6" x14ac:dyDescent="0.25">
      <c r="A25" s="110" t="s">
        <v>522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523</v>
      </c>
      <c r="B27" s="113"/>
      <c r="C27" s="113"/>
      <c r="D27" s="113"/>
      <c r="E27" s="113"/>
      <c r="F27" s="113"/>
    </row>
    <row r="28" spans="1:6" x14ac:dyDescent="0.25">
      <c r="A28" s="110" t="s">
        <v>524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525</v>
      </c>
      <c r="B30" s="47"/>
      <c r="C30" s="47"/>
      <c r="D30" s="47"/>
      <c r="E30" s="47"/>
      <c r="F30" s="47"/>
    </row>
    <row r="31" spans="1:6" x14ac:dyDescent="0.25">
      <c r="A31" s="118" t="s">
        <v>510</v>
      </c>
      <c r="B31" s="74"/>
      <c r="C31" s="74"/>
      <c r="D31" s="74"/>
      <c r="E31" s="74"/>
      <c r="F31" s="74"/>
    </row>
    <row r="32" spans="1:6" x14ac:dyDescent="0.25">
      <c r="A32" s="118" t="s">
        <v>514</v>
      </c>
      <c r="B32" s="74"/>
      <c r="C32" s="74"/>
      <c r="D32" s="74"/>
      <c r="E32" s="74"/>
      <c r="F32" s="74"/>
    </row>
    <row r="33" spans="1:6" x14ac:dyDescent="0.25">
      <c r="A33" s="118" t="s">
        <v>526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527</v>
      </c>
      <c r="B35" s="47"/>
      <c r="C35" s="47"/>
      <c r="D35" s="47"/>
      <c r="E35" s="47"/>
      <c r="F35" s="47"/>
    </row>
    <row r="36" spans="1:6" x14ac:dyDescent="0.25">
      <c r="A36" s="118" t="s">
        <v>528</v>
      </c>
      <c r="B36" s="47"/>
      <c r="C36" s="47"/>
      <c r="D36" s="47"/>
      <c r="E36" s="47"/>
      <c r="F36" s="47"/>
    </row>
    <row r="37" spans="1:6" x14ac:dyDescent="0.25">
      <c r="A37" s="118" t="s">
        <v>529</v>
      </c>
      <c r="B37" s="47"/>
      <c r="C37" s="47"/>
      <c r="D37" s="47"/>
      <c r="E37" s="47"/>
      <c r="F37" s="47"/>
    </row>
    <row r="38" spans="1:6" x14ac:dyDescent="0.25">
      <c r="A38" s="118" t="s">
        <v>530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531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532</v>
      </c>
      <c r="B42" s="47"/>
      <c r="C42" s="47"/>
      <c r="D42" s="47"/>
      <c r="E42" s="47"/>
      <c r="F42" s="47"/>
    </row>
    <row r="43" spans="1:6" x14ac:dyDescent="0.25">
      <c r="A43" s="118" t="s">
        <v>533</v>
      </c>
      <c r="B43" s="74"/>
      <c r="C43" s="74"/>
      <c r="D43" s="74"/>
      <c r="E43" s="74"/>
      <c r="F43" s="74"/>
    </row>
    <row r="44" spans="1:6" x14ac:dyDescent="0.25">
      <c r="A44" s="118" t="s">
        <v>534</v>
      </c>
      <c r="B44" s="74"/>
      <c r="C44" s="74"/>
      <c r="D44" s="74"/>
      <c r="E44" s="74"/>
      <c r="F44" s="74"/>
    </row>
    <row r="45" spans="1:6" x14ac:dyDescent="0.25">
      <c r="A45" s="118" t="s">
        <v>535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536</v>
      </c>
      <c r="B47" s="47"/>
      <c r="C47" s="47"/>
      <c r="D47" s="47"/>
      <c r="E47" s="47"/>
      <c r="F47" s="47"/>
    </row>
    <row r="48" spans="1:6" x14ac:dyDescent="0.25">
      <c r="A48" s="118" t="s">
        <v>534</v>
      </c>
      <c r="B48" s="74"/>
      <c r="C48" s="74"/>
      <c r="D48" s="74"/>
      <c r="E48" s="74"/>
      <c r="F48" s="74"/>
    </row>
    <row r="49" spans="1:6" x14ac:dyDescent="0.25">
      <c r="A49" s="118" t="s">
        <v>535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537</v>
      </c>
      <c r="B51" s="47"/>
      <c r="C51" s="47"/>
      <c r="D51" s="47"/>
      <c r="E51" s="47"/>
      <c r="F51" s="47"/>
    </row>
    <row r="52" spans="1:6" x14ac:dyDescent="0.25">
      <c r="A52" s="118" t="s">
        <v>534</v>
      </c>
      <c r="B52" s="74"/>
      <c r="C52" s="74"/>
      <c r="D52" s="74"/>
      <c r="E52" s="74"/>
      <c r="F52" s="74"/>
    </row>
    <row r="53" spans="1:6" x14ac:dyDescent="0.25">
      <c r="A53" s="118" t="s">
        <v>535</v>
      </c>
      <c r="B53" s="74"/>
      <c r="C53" s="74"/>
      <c r="D53" s="74"/>
      <c r="E53" s="74"/>
      <c r="F53" s="74"/>
    </row>
    <row r="54" spans="1:6" x14ac:dyDescent="0.25">
      <c r="A54" s="118" t="s">
        <v>538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539</v>
      </c>
      <c r="B56" s="47"/>
      <c r="C56" s="47"/>
      <c r="D56" s="47"/>
      <c r="E56" s="47"/>
      <c r="F56" s="47"/>
    </row>
    <row r="57" spans="1:6" x14ac:dyDescent="0.25">
      <c r="A57" s="118" t="s">
        <v>534</v>
      </c>
      <c r="B57" s="74"/>
      <c r="C57" s="74"/>
      <c r="D57" s="74"/>
      <c r="E57" s="74"/>
      <c r="F57" s="74"/>
    </row>
    <row r="58" spans="1:6" x14ac:dyDescent="0.25">
      <c r="A58" s="118" t="s">
        <v>535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540</v>
      </c>
      <c r="B60" s="47"/>
      <c r="C60" s="47"/>
      <c r="D60" s="47"/>
      <c r="E60" s="47"/>
      <c r="F60" s="47"/>
    </row>
    <row r="61" spans="1:6" x14ac:dyDescent="0.25">
      <c r="A61" s="118" t="s">
        <v>541</v>
      </c>
      <c r="B61" s="105"/>
      <c r="C61" s="105"/>
      <c r="D61" s="105"/>
      <c r="E61" s="105"/>
      <c r="F61" s="105"/>
    </row>
    <row r="62" spans="1:6" x14ac:dyDescent="0.25">
      <c r="A62" s="118" t="s">
        <v>542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543</v>
      </c>
      <c r="B64" s="105"/>
      <c r="C64" s="105"/>
      <c r="D64" s="105"/>
      <c r="E64" s="105"/>
      <c r="F64" s="105"/>
    </row>
    <row r="65" spans="1:6" x14ac:dyDescent="0.25">
      <c r="A65" s="118" t="s">
        <v>544</v>
      </c>
      <c r="B65" s="105"/>
      <c r="C65" s="105"/>
      <c r="D65" s="105"/>
      <c r="E65" s="105"/>
      <c r="F65" s="105"/>
    </row>
    <row r="66" spans="1:6" x14ac:dyDescent="0.25">
      <c r="A66" s="118" t="s">
        <v>545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B8" sqref="B8:H3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4" t="s">
        <v>123</v>
      </c>
      <c r="B1" s="135"/>
      <c r="C1" s="135"/>
      <c r="D1" s="135"/>
      <c r="E1" s="135"/>
      <c r="F1" s="135"/>
      <c r="G1" s="135"/>
      <c r="H1" s="136"/>
    </row>
    <row r="2" spans="1:8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8"/>
      <c r="H2" s="139"/>
    </row>
    <row r="3" spans="1:8" ht="15" customHeight="1" x14ac:dyDescent="0.25">
      <c r="A3" s="140" t="s">
        <v>124</v>
      </c>
      <c r="B3" s="141"/>
      <c r="C3" s="141"/>
      <c r="D3" s="141"/>
      <c r="E3" s="141"/>
      <c r="F3" s="141"/>
      <c r="G3" s="141"/>
      <c r="H3" s="142"/>
    </row>
    <row r="4" spans="1:8" ht="15" customHeight="1" x14ac:dyDescent="0.25">
      <c r="A4" s="140" t="s">
        <v>125</v>
      </c>
      <c r="B4" s="141"/>
      <c r="C4" s="141"/>
      <c r="D4" s="141"/>
      <c r="E4" s="141"/>
      <c r="F4" s="141"/>
      <c r="G4" s="141"/>
      <c r="H4" s="142"/>
    </row>
    <row r="5" spans="1:8" x14ac:dyDescent="0.25">
      <c r="A5" s="143" t="s">
        <v>2</v>
      </c>
      <c r="B5" s="144"/>
      <c r="C5" s="144"/>
      <c r="D5" s="144"/>
      <c r="E5" s="144"/>
      <c r="F5" s="144"/>
      <c r="G5" s="144"/>
      <c r="H5" s="145"/>
    </row>
    <row r="6" spans="1:8" ht="41.45" customHeight="1" x14ac:dyDescent="0.25">
      <c r="A6" s="5" t="s">
        <v>126</v>
      </c>
      <c r="B6" s="6" t="str">
        <f>'Formato 1'!C6</f>
        <v>31 de diciembre de 2025</v>
      </c>
      <c r="C6" s="5" t="s">
        <v>127</v>
      </c>
      <c r="D6" s="5" t="s">
        <v>128</v>
      </c>
      <c r="E6" s="5" t="s">
        <v>129</v>
      </c>
      <c r="F6" s="5" t="s">
        <v>130</v>
      </c>
      <c r="G6" s="5" t="s">
        <v>131</v>
      </c>
      <c r="H6" s="7" t="s">
        <v>132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133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87" t="s">
        <v>134</v>
      </c>
      <c r="B9" s="41">
        <f t="shared" ref="B9:H9" si="1">SUM(B10:B12)</f>
        <v>0</v>
      </c>
      <c r="C9" s="41">
        <f t="shared" si="1"/>
        <v>0</v>
      </c>
      <c r="D9" s="41">
        <f t="shared" si="1"/>
        <v>0</v>
      </c>
      <c r="E9" s="41">
        <f t="shared" si="1"/>
        <v>0</v>
      </c>
      <c r="F9" s="41">
        <f t="shared" si="1"/>
        <v>0</v>
      </c>
      <c r="G9" s="41">
        <f t="shared" si="1"/>
        <v>0</v>
      </c>
      <c r="H9" s="41">
        <f t="shared" si="1"/>
        <v>0</v>
      </c>
    </row>
    <row r="10" spans="1:8" ht="17.25" customHeight="1" x14ac:dyDescent="0.25">
      <c r="A10" s="88" t="s">
        <v>135</v>
      </c>
      <c r="B10" s="53">
        <v>0</v>
      </c>
      <c r="C10" s="53">
        <v>0</v>
      </c>
      <c r="D10" s="53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136</v>
      </c>
      <c r="B11" s="53">
        <v>0</v>
      </c>
      <c r="C11" s="53">
        <v>0</v>
      </c>
      <c r="D11" s="53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137</v>
      </c>
      <c r="B12" s="53">
        <v>0</v>
      </c>
      <c r="C12" s="53">
        <v>0</v>
      </c>
      <c r="D12" s="53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138</v>
      </c>
      <c r="B13" s="41">
        <f t="shared" ref="B13:H13" si="2">SUM(B14:B16)</f>
        <v>0</v>
      </c>
      <c r="C13" s="41">
        <f t="shared" si="2"/>
        <v>0</v>
      </c>
      <c r="D13" s="41">
        <f t="shared" si="2"/>
        <v>0</v>
      </c>
      <c r="E13" s="41">
        <f t="shared" si="2"/>
        <v>0</v>
      </c>
      <c r="F13" s="41">
        <f t="shared" si="2"/>
        <v>0</v>
      </c>
      <c r="G13" s="41">
        <f t="shared" si="2"/>
        <v>0</v>
      </c>
      <c r="H13" s="41">
        <f t="shared" si="2"/>
        <v>0</v>
      </c>
    </row>
    <row r="14" spans="1:8" x14ac:dyDescent="0.25">
      <c r="A14" s="88" t="s">
        <v>139</v>
      </c>
      <c r="B14" s="53">
        <v>0</v>
      </c>
      <c r="C14" s="53">
        <v>0</v>
      </c>
      <c r="D14" s="53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140</v>
      </c>
      <c r="B15" s="53">
        <v>0</v>
      </c>
      <c r="C15" s="53">
        <v>0</v>
      </c>
      <c r="D15" s="53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141</v>
      </c>
      <c r="B16" s="53">
        <v>0</v>
      </c>
      <c r="C16" s="53">
        <v>0</v>
      </c>
      <c r="D16" s="53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142</v>
      </c>
      <c r="B18" s="4">
        <v>20825402.030000001</v>
      </c>
      <c r="C18" s="91"/>
      <c r="D18" s="91"/>
      <c r="E18" s="91"/>
      <c r="F18" s="4">
        <v>21370731.289999999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143</v>
      </c>
      <c r="B20" s="4">
        <f t="shared" ref="B20:H20" si="3">B8+B18</f>
        <v>20825402.030000001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21370731.289999999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144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92" t="s">
        <v>145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148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92" t="s">
        <v>149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150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151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152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6" t="s">
        <v>153</v>
      </c>
      <c r="B33" s="146"/>
      <c r="C33" s="146"/>
      <c r="D33" s="146"/>
      <c r="E33" s="146"/>
      <c r="F33" s="146"/>
      <c r="G33" s="146"/>
      <c r="H33" s="146"/>
    </row>
    <row r="34" spans="1:8" ht="14.45" customHeight="1" x14ac:dyDescent="0.25">
      <c r="A34" s="146"/>
      <c r="B34" s="146"/>
      <c r="C34" s="146"/>
      <c r="D34" s="146"/>
      <c r="E34" s="146"/>
      <c r="F34" s="146"/>
      <c r="G34" s="146"/>
      <c r="H34" s="146"/>
    </row>
    <row r="35" spans="1:8" ht="14.45" customHeight="1" x14ac:dyDescent="0.25">
      <c r="A35" s="146"/>
      <c r="B35" s="146"/>
      <c r="C35" s="146"/>
      <c r="D35" s="146"/>
      <c r="E35" s="146"/>
      <c r="F35" s="146"/>
      <c r="G35" s="146"/>
      <c r="H35" s="146"/>
    </row>
    <row r="36" spans="1:8" ht="14.45" customHeight="1" x14ac:dyDescent="0.25">
      <c r="A36" s="146"/>
      <c r="B36" s="146"/>
      <c r="C36" s="146"/>
      <c r="D36" s="146"/>
      <c r="E36" s="146"/>
      <c r="F36" s="146"/>
      <c r="G36" s="146"/>
      <c r="H36" s="146"/>
    </row>
    <row r="37" spans="1:8" ht="14.45" customHeight="1" x14ac:dyDescent="0.25">
      <c r="A37" s="146"/>
      <c r="B37" s="146"/>
      <c r="C37" s="146"/>
      <c r="D37" s="146"/>
      <c r="E37" s="146"/>
      <c r="F37" s="146"/>
      <c r="G37" s="146"/>
      <c r="H37" s="146"/>
    </row>
    <row r="38" spans="1:8" x14ac:dyDescent="0.25">
      <c r="A38" s="54"/>
    </row>
    <row r="39" spans="1:8" ht="45" x14ac:dyDescent="0.25">
      <c r="A39" s="5" t="s">
        <v>154</v>
      </c>
      <c r="B39" s="5" t="s">
        <v>155</v>
      </c>
      <c r="C39" s="5" t="s">
        <v>156</v>
      </c>
      <c r="D39" s="5" t="s">
        <v>157</v>
      </c>
      <c r="E39" s="5" t="s">
        <v>158</v>
      </c>
      <c r="F39" s="7" t="s">
        <v>159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160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92" t="s">
        <v>161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162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163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152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635631E8-F646-4D4D-B441-40DF1922063D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4" t="s">
        <v>164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</row>
    <row r="2" spans="1:11" ht="14.45" customHeight="1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8"/>
      <c r="H2" s="138"/>
      <c r="I2" s="138"/>
      <c r="J2" s="138"/>
      <c r="K2" s="139"/>
    </row>
    <row r="3" spans="1:11" x14ac:dyDescent="0.25">
      <c r="A3" s="140" t="s">
        <v>165</v>
      </c>
      <c r="B3" s="141"/>
      <c r="C3" s="141"/>
      <c r="D3" s="141"/>
      <c r="E3" s="141"/>
      <c r="F3" s="141"/>
      <c r="G3" s="141"/>
      <c r="H3" s="141"/>
      <c r="I3" s="141"/>
      <c r="J3" s="141"/>
      <c r="K3" s="142"/>
    </row>
    <row r="4" spans="1:11" x14ac:dyDescent="0.25">
      <c r="A4" s="140" t="s">
        <v>548</v>
      </c>
      <c r="B4" s="141"/>
      <c r="C4" s="141"/>
      <c r="D4" s="141"/>
      <c r="E4" s="141"/>
      <c r="F4" s="141"/>
      <c r="G4" s="141"/>
      <c r="H4" s="141"/>
      <c r="I4" s="141"/>
      <c r="J4" s="141"/>
      <c r="K4" s="142"/>
    </row>
    <row r="5" spans="1:11" x14ac:dyDescent="0.25">
      <c r="A5" s="143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5"/>
    </row>
    <row r="6" spans="1:11" ht="72.75" customHeight="1" x14ac:dyDescent="0.25">
      <c r="A6" s="7" t="s">
        <v>166</v>
      </c>
      <c r="B6" s="7" t="s">
        <v>167</v>
      </c>
      <c r="C6" s="7" t="s">
        <v>168</v>
      </c>
      <c r="D6" s="7" t="s">
        <v>169</v>
      </c>
      <c r="E6" s="7" t="s">
        <v>170</v>
      </c>
      <c r="F6" s="7" t="s">
        <v>171</v>
      </c>
      <c r="G6" s="7" t="s">
        <v>172</v>
      </c>
      <c r="H6" s="7" t="s">
        <v>173</v>
      </c>
      <c r="I6" s="1" t="s">
        <v>174</v>
      </c>
      <c r="J6" s="1" t="s">
        <v>175</v>
      </c>
      <c r="K6" s="1" t="s">
        <v>176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177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178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179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180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181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182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183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184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185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186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187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C8" sqref="C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4" t="s">
        <v>188</v>
      </c>
      <c r="B1" s="135"/>
      <c r="C1" s="135"/>
      <c r="D1" s="136"/>
    </row>
    <row r="2" spans="1:4" x14ac:dyDescent="0.25">
      <c r="A2" s="137" t="str">
        <f>'Formato 1'!A2</f>
        <v>MUNICIPIO DOCTOR MORA, GTO.</v>
      </c>
      <c r="B2" s="138"/>
      <c r="C2" s="138"/>
      <c r="D2" s="139"/>
    </row>
    <row r="3" spans="1:4" x14ac:dyDescent="0.25">
      <c r="A3" s="140" t="s">
        <v>189</v>
      </c>
      <c r="B3" s="141"/>
      <c r="C3" s="141"/>
      <c r="D3" s="142"/>
    </row>
    <row r="4" spans="1:4" x14ac:dyDescent="0.25">
      <c r="A4" s="140" t="str">
        <f>'Formato 3'!A4</f>
        <v>DEL 1 DE ENERO DEL 2026 AL 30 DE JUNIO DEL 2026</v>
      </c>
      <c r="B4" s="141"/>
      <c r="C4" s="141"/>
      <c r="D4" s="142"/>
    </row>
    <row r="5" spans="1:4" x14ac:dyDescent="0.25">
      <c r="A5" s="143" t="s">
        <v>2</v>
      </c>
      <c r="B5" s="144"/>
      <c r="C5" s="144"/>
      <c r="D5" s="145"/>
    </row>
    <row r="6" spans="1:4" ht="15" customHeight="1" x14ac:dyDescent="0.25"/>
    <row r="7" spans="1:4" ht="30" x14ac:dyDescent="0.25">
      <c r="A7" s="12" t="s">
        <v>5</v>
      </c>
      <c r="B7" s="7" t="s">
        <v>190</v>
      </c>
      <c r="C7" s="7" t="s">
        <v>191</v>
      </c>
      <c r="D7" s="7" t="s">
        <v>192</v>
      </c>
    </row>
    <row r="8" spans="1:4" x14ac:dyDescent="0.25">
      <c r="A8" s="3" t="s">
        <v>193</v>
      </c>
      <c r="B8" s="13">
        <f>SUM(B9:B11)</f>
        <v>197134800</v>
      </c>
      <c r="C8" s="13">
        <f>SUM(C9:C11)</f>
        <v>96618525.719999999</v>
      </c>
      <c r="D8" s="13">
        <f>SUM(D9:D11)</f>
        <v>96618525.719999999</v>
      </c>
    </row>
    <row r="9" spans="1:4" x14ac:dyDescent="0.25">
      <c r="A9" s="51" t="s">
        <v>194</v>
      </c>
      <c r="B9" s="77">
        <v>143834800</v>
      </c>
      <c r="C9" s="77">
        <v>67463608.069999993</v>
      </c>
      <c r="D9" s="77">
        <v>67463608.069999993</v>
      </c>
    </row>
    <row r="10" spans="1:4" x14ac:dyDescent="0.25">
      <c r="A10" s="51" t="s">
        <v>195</v>
      </c>
      <c r="B10" s="77">
        <v>53300000</v>
      </c>
      <c r="C10" s="77">
        <v>29154917.649999999</v>
      </c>
      <c r="D10" s="77">
        <v>29154917.649999999</v>
      </c>
    </row>
    <row r="11" spans="1:4" x14ac:dyDescent="0.25">
      <c r="A11" s="51" t="s">
        <v>196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197</v>
      </c>
      <c r="B13" s="13">
        <f>B14+B15</f>
        <v>197134800</v>
      </c>
      <c r="C13" s="13">
        <f>C14+C15</f>
        <v>81868817.090000004</v>
      </c>
      <c r="D13" s="13">
        <f>D14+D15</f>
        <v>79489725.109999999</v>
      </c>
    </row>
    <row r="14" spans="1:4" x14ac:dyDescent="0.25">
      <c r="A14" s="51" t="s">
        <v>198</v>
      </c>
      <c r="B14" s="77">
        <v>197134800</v>
      </c>
      <c r="C14" s="77">
        <v>64461292.399999999</v>
      </c>
      <c r="D14" s="77">
        <v>62284172.850000001</v>
      </c>
    </row>
    <row r="15" spans="1:4" x14ac:dyDescent="0.25">
      <c r="A15" s="51" t="s">
        <v>199</v>
      </c>
      <c r="B15" s="77">
        <v>0</v>
      </c>
      <c r="C15" s="77">
        <v>17407524.690000001</v>
      </c>
      <c r="D15" s="77">
        <v>17205552.260000002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200</v>
      </c>
      <c r="B17" s="14">
        <v>0</v>
      </c>
      <c r="C17" s="13">
        <f>C18+C19</f>
        <v>0</v>
      </c>
      <c r="D17" s="13">
        <f>D18+D19</f>
        <v>0</v>
      </c>
    </row>
    <row r="18" spans="1:4" x14ac:dyDescent="0.25">
      <c r="A18" s="51" t="s">
        <v>201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202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203</v>
      </c>
      <c r="B21" s="13">
        <f>B8-B13+B17</f>
        <v>0</v>
      </c>
      <c r="C21" s="13">
        <f>C8-C13+C17</f>
        <v>14749708.629999995</v>
      </c>
      <c r="D21" s="13">
        <f>D8-D13+D17</f>
        <v>17128800.609999999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204</v>
      </c>
      <c r="B23" s="13">
        <f>B21-B11</f>
        <v>0</v>
      </c>
      <c r="C23" s="13">
        <f>C21-C11</f>
        <v>14749708.629999995</v>
      </c>
      <c r="D23" s="13">
        <f>D21-D11</f>
        <v>17128800.609999999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205</v>
      </c>
      <c r="B25" s="13">
        <f>B23-B17</f>
        <v>0</v>
      </c>
      <c r="C25" s="13">
        <f>C23-C17</f>
        <v>14749708.629999995</v>
      </c>
      <c r="D25" s="13">
        <f>D23-D17</f>
        <v>17128800.609999999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206</v>
      </c>
      <c r="C28" s="7" t="s">
        <v>191</v>
      </c>
      <c r="D28" s="7" t="s">
        <v>207</v>
      </c>
    </row>
    <row r="29" spans="1:4" x14ac:dyDescent="0.25">
      <c r="A29" s="3" t="s">
        <v>208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1" t="s">
        <v>209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210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211</v>
      </c>
      <c r="B33" s="4">
        <f>B25+B29</f>
        <v>0</v>
      </c>
      <c r="C33" s="4">
        <f>C25+C29</f>
        <v>14749708.629999995</v>
      </c>
      <c r="D33" s="4">
        <f>D25+D29</f>
        <v>17128800.609999999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190</v>
      </c>
      <c r="C36" s="7" t="s">
        <v>191</v>
      </c>
      <c r="D36" s="7" t="s">
        <v>192</v>
      </c>
    </row>
    <row r="37" spans="1:4" ht="14.45" customHeight="1" x14ac:dyDescent="0.25">
      <c r="A37" s="3" t="s">
        <v>212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1" t="s">
        <v>213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214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215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1" t="s">
        <v>216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217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218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190</v>
      </c>
      <c r="C47" s="7" t="s">
        <v>191</v>
      </c>
      <c r="D47" s="7" t="s">
        <v>192</v>
      </c>
    </row>
    <row r="48" spans="1:4" x14ac:dyDescent="0.25">
      <c r="A48" s="78" t="s">
        <v>219</v>
      </c>
      <c r="B48" s="79">
        <v>143834800</v>
      </c>
      <c r="C48" s="79">
        <v>67463608.069999993</v>
      </c>
      <c r="D48" s="79">
        <v>67463608.069999993</v>
      </c>
    </row>
    <row r="49" spans="1:4" x14ac:dyDescent="0.25">
      <c r="A49" s="20" t="s">
        <v>220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80" t="s">
        <v>213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216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198</v>
      </c>
      <c r="B53" s="41">
        <v>197134800</v>
      </c>
      <c r="C53" s="41">
        <v>64461292.399999999</v>
      </c>
      <c r="D53" s="41">
        <v>62284172.850000001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201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221</v>
      </c>
      <c r="B57" s="4">
        <f>B48+B49-B53+B55</f>
        <v>-53300000</v>
      </c>
      <c r="C57" s="4">
        <f>C48+C49-C53+C55</f>
        <v>3002315.6699999943</v>
      </c>
      <c r="D57" s="4">
        <f>D48+D49-D53+D55</f>
        <v>5179435.2199999914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222</v>
      </c>
      <c r="B59" s="4">
        <f>B57-B49</f>
        <v>-53300000</v>
      </c>
      <c r="C59" s="4">
        <f>C57-C49</f>
        <v>3002315.6699999943</v>
      </c>
      <c r="D59" s="4">
        <f>D57-D49</f>
        <v>5179435.2199999914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190</v>
      </c>
      <c r="C62" s="7" t="s">
        <v>191</v>
      </c>
      <c r="D62" s="7" t="s">
        <v>192</v>
      </c>
    </row>
    <row r="63" spans="1:4" x14ac:dyDescent="0.25">
      <c r="A63" s="78" t="s">
        <v>195</v>
      </c>
      <c r="B63" s="81">
        <v>53300000</v>
      </c>
      <c r="C63" s="81">
        <v>29154917.649999999</v>
      </c>
      <c r="D63" s="81">
        <v>29154917.649999999</v>
      </c>
    </row>
    <row r="64" spans="1:4" ht="30" x14ac:dyDescent="0.25">
      <c r="A64" s="20" t="s">
        <v>223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25">
      <c r="A65" s="80" t="s">
        <v>214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217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224</v>
      </c>
      <c r="B68" s="77">
        <v>0</v>
      </c>
      <c r="C68" s="77">
        <v>17407524.690000001</v>
      </c>
      <c r="D68" s="77">
        <v>17205552.260000002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202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225</v>
      </c>
      <c r="B72" s="13">
        <f>B63+B64-B68+B70</f>
        <v>53300000</v>
      </c>
      <c r="C72" s="13">
        <f>C63+C64-C68+C70</f>
        <v>11747392.959999997</v>
      </c>
      <c r="D72" s="13">
        <f>D63+D64-D68+D70</f>
        <v>11949365.389999997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226</v>
      </c>
      <c r="B74" s="13">
        <f>B72-B64</f>
        <v>53300000</v>
      </c>
      <c r="C74" s="13">
        <f>C72-C64</f>
        <v>11747392.959999997</v>
      </c>
      <c r="D74" s="13">
        <f>D72-D64</f>
        <v>11949365.389999997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29:D33 B8:D25 B37:D44 B63:D74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A68" zoomScale="75" zoomScaleNormal="75" workbookViewId="0">
      <selection activeCell="B9" sqref="B9:G7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4" t="s">
        <v>227</v>
      </c>
      <c r="B1" s="135"/>
      <c r="C1" s="135"/>
      <c r="D1" s="135"/>
      <c r="E1" s="135"/>
      <c r="F1" s="135"/>
      <c r="G1" s="136"/>
    </row>
    <row r="2" spans="1:7" x14ac:dyDescent="0.25">
      <c r="A2" s="93" t="str">
        <f>'Formato 1'!A2</f>
        <v>MUNICIPIO DOCTOR MORA, GTO.</v>
      </c>
      <c r="B2" s="94"/>
      <c r="C2" s="94"/>
      <c r="D2" s="94"/>
      <c r="E2" s="94"/>
      <c r="F2" s="94"/>
      <c r="G2" s="95"/>
    </row>
    <row r="3" spans="1:7" x14ac:dyDescent="0.25">
      <c r="A3" s="96" t="s">
        <v>228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DEL 2026 AL 30 DE JUNIO DEL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7" t="s">
        <v>5</v>
      </c>
      <c r="B6" s="149" t="s">
        <v>229</v>
      </c>
      <c r="C6" s="149"/>
      <c r="D6" s="149"/>
      <c r="E6" s="149"/>
      <c r="F6" s="149"/>
      <c r="G6" s="149" t="s">
        <v>230</v>
      </c>
    </row>
    <row r="7" spans="1:7" ht="30" x14ac:dyDescent="0.25">
      <c r="A7" s="148"/>
      <c r="B7" s="24" t="s">
        <v>231</v>
      </c>
      <c r="C7" s="7" t="s">
        <v>232</v>
      </c>
      <c r="D7" s="24" t="s">
        <v>233</v>
      </c>
      <c r="E7" s="24" t="s">
        <v>191</v>
      </c>
      <c r="F7" s="24" t="s">
        <v>234</v>
      </c>
      <c r="G7" s="149"/>
    </row>
    <row r="8" spans="1:7" x14ac:dyDescent="0.25">
      <c r="A8" s="25" t="s">
        <v>235</v>
      </c>
      <c r="B8" s="74"/>
      <c r="C8" s="74"/>
      <c r="D8" s="74"/>
      <c r="E8" s="74"/>
      <c r="F8" s="74"/>
      <c r="G8" s="74"/>
    </row>
    <row r="9" spans="1:7" x14ac:dyDescent="0.25">
      <c r="A9" s="51" t="s">
        <v>236</v>
      </c>
      <c r="B9" s="53">
        <v>9555000</v>
      </c>
      <c r="C9" s="41">
        <v>0</v>
      </c>
      <c r="D9" s="41">
        <v>9555000</v>
      </c>
      <c r="E9" s="41">
        <v>7903029.3799999999</v>
      </c>
      <c r="F9" s="41">
        <v>7903029.3799999999</v>
      </c>
      <c r="G9" s="41">
        <f>F9-B9</f>
        <v>-1651970.62</v>
      </c>
    </row>
    <row r="10" spans="1:7" x14ac:dyDescent="0.25">
      <c r="A10" s="51" t="s">
        <v>237</v>
      </c>
      <c r="B10" s="53">
        <v>0</v>
      </c>
      <c r="C10" s="41">
        <v>0</v>
      </c>
      <c r="D10" s="41">
        <v>0</v>
      </c>
      <c r="E10" s="41">
        <v>0</v>
      </c>
      <c r="F10" s="41">
        <v>0</v>
      </c>
      <c r="G10" s="41">
        <f>F10-B10</f>
        <v>0</v>
      </c>
    </row>
    <row r="11" spans="1:7" x14ac:dyDescent="0.25">
      <c r="A11" s="51" t="s">
        <v>238</v>
      </c>
      <c r="B11" s="53">
        <v>0</v>
      </c>
      <c r="C11" s="41">
        <v>0</v>
      </c>
      <c r="D11" s="41">
        <v>0</v>
      </c>
      <c r="E11" s="41">
        <v>0</v>
      </c>
      <c r="F11" s="41">
        <v>0</v>
      </c>
      <c r="G11" s="41">
        <f t="shared" ref="G11:G15" si="0">F11-B11</f>
        <v>0</v>
      </c>
    </row>
    <row r="12" spans="1:7" x14ac:dyDescent="0.25">
      <c r="A12" s="51" t="s">
        <v>239</v>
      </c>
      <c r="B12" s="53">
        <v>3697800</v>
      </c>
      <c r="C12" s="41">
        <v>0</v>
      </c>
      <c r="D12" s="41">
        <v>3697800</v>
      </c>
      <c r="E12" s="41">
        <v>1408031.02</v>
      </c>
      <c r="F12" s="41">
        <v>1408031.02</v>
      </c>
      <c r="G12" s="41">
        <f t="shared" si="0"/>
        <v>-2289768.98</v>
      </c>
    </row>
    <row r="13" spans="1:7" x14ac:dyDescent="0.25">
      <c r="A13" s="51" t="s">
        <v>240</v>
      </c>
      <c r="B13" s="53">
        <v>359000</v>
      </c>
      <c r="C13" s="41">
        <v>0</v>
      </c>
      <c r="D13" s="41">
        <v>359000</v>
      </c>
      <c r="E13" s="41">
        <v>572213.66999999993</v>
      </c>
      <c r="F13" s="41">
        <v>572213.66999999993</v>
      </c>
      <c r="G13" s="41">
        <f t="shared" si="0"/>
        <v>213213.66999999993</v>
      </c>
    </row>
    <row r="14" spans="1:7" x14ac:dyDescent="0.25">
      <c r="A14" s="51" t="s">
        <v>241</v>
      </c>
      <c r="B14" s="53">
        <v>1037000</v>
      </c>
      <c r="C14" s="41">
        <v>0</v>
      </c>
      <c r="D14" s="41">
        <v>1037000</v>
      </c>
      <c r="E14" s="41">
        <v>489638.83</v>
      </c>
      <c r="F14" s="41">
        <v>489638.83</v>
      </c>
      <c r="G14" s="41">
        <f t="shared" si="0"/>
        <v>-547361.16999999993</v>
      </c>
    </row>
    <row r="15" spans="1:7" x14ac:dyDescent="0.25">
      <c r="A15" s="51" t="s">
        <v>242</v>
      </c>
      <c r="B15" s="53">
        <v>0</v>
      </c>
      <c r="C15" s="41">
        <v>0</v>
      </c>
      <c r="D15" s="41">
        <v>0</v>
      </c>
      <c r="E15" s="41">
        <v>0</v>
      </c>
      <c r="F15" s="41">
        <v>0</v>
      </c>
      <c r="G15" s="41">
        <f t="shared" si="0"/>
        <v>0</v>
      </c>
    </row>
    <row r="16" spans="1:7" x14ac:dyDescent="0.25">
      <c r="A16" s="75" t="s">
        <v>243</v>
      </c>
      <c r="B16" s="41">
        <f t="shared" ref="B16:G16" si="1">SUM(B17:B27)</f>
        <v>96695000</v>
      </c>
      <c r="C16" s="41">
        <f t="shared" si="1"/>
        <v>4943746.38</v>
      </c>
      <c r="D16" s="41">
        <f t="shared" si="1"/>
        <v>101638746.38</v>
      </c>
      <c r="E16" s="41">
        <f t="shared" si="1"/>
        <v>54209793.82</v>
      </c>
      <c r="F16" s="41">
        <f t="shared" si="1"/>
        <v>54209793.820000008</v>
      </c>
      <c r="G16" s="41">
        <f t="shared" si="1"/>
        <v>-42485206.179999992</v>
      </c>
    </row>
    <row r="17" spans="1:7" x14ac:dyDescent="0.25">
      <c r="A17" s="60" t="s">
        <v>244</v>
      </c>
      <c r="B17" s="53">
        <v>45200000</v>
      </c>
      <c r="C17" s="41">
        <v>1901120.53</v>
      </c>
      <c r="D17" s="41">
        <v>47101120.530000001</v>
      </c>
      <c r="E17" s="41">
        <v>25006484.920000002</v>
      </c>
      <c r="F17" s="41">
        <v>25006484.920000002</v>
      </c>
      <c r="G17" s="41">
        <f>F17-B17</f>
        <v>-20193515.079999998</v>
      </c>
    </row>
    <row r="18" spans="1:7" x14ac:dyDescent="0.25">
      <c r="A18" s="60" t="s">
        <v>245</v>
      </c>
      <c r="B18" s="53">
        <v>40550000</v>
      </c>
      <c r="C18" s="41">
        <v>602571.29999999993</v>
      </c>
      <c r="D18" s="41">
        <v>41152571.299999997</v>
      </c>
      <c r="E18" s="41">
        <v>20941242.73</v>
      </c>
      <c r="F18" s="41">
        <v>20941242.73</v>
      </c>
      <c r="G18" s="41">
        <f t="shared" ref="G18:G27" si="2">F18-B18</f>
        <v>-19608757.27</v>
      </c>
    </row>
    <row r="19" spans="1:7" x14ac:dyDescent="0.25">
      <c r="A19" s="60" t="s">
        <v>246</v>
      </c>
      <c r="B19" s="53">
        <v>1500000</v>
      </c>
      <c r="C19" s="41">
        <v>1841871.52</v>
      </c>
      <c r="D19" s="41">
        <v>3341871.52</v>
      </c>
      <c r="E19" s="41">
        <v>2847330.0199999996</v>
      </c>
      <c r="F19" s="41">
        <v>2847330.02</v>
      </c>
      <c r="G19" s="41">
        <f t="shared" si="2"/>
        <v>1347330.02</v>
      </c>
    </row>
    <row r="20" spans="1:7" x14ac:dyDescent="0.25">
      <c r="A20" s="60" t="s">
        <v>247</v>
      </c>
      <c r="B20" s="53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2"/>
        <v>0</v>
      </c>
    </row>
    <row r="21" spans="1:7" x14ac:dyDescent="0.25">
      <c r="A21" s="60" t="s">
        <v>248</v>
      </c>
      <c r="B21" s="53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2"/>
        <v>0</v>
      </c>
    </row>
    <row r="22" spans="1:7" x14ac:dyDescent="0.25">
      <c r="A22" s="60" t="s">
        <v>249</v>
      </c>
      <c r="B22" s="53">
        <v>2600000</v>
      </c>
      <c r="C22" s="41">
        <v>-55450.09</v>
      </c>
      <c r="D22" s="41">
        <v>2544549.91</v>
      </c>
      <c r="E22" s="41">
        <v>1169638.9700000002</v>
      </c>
      <c r="F22" s="41">
        <v>1169638.97</v>
      </c>
      <c r="G22" s="41">
        <f t="shared" si="2"/>
        <v>-1430361.03</v>
      </c>
    </row>
    <row r="23" spans="1:7" x14ac:dyDescent="0.25">
      <c r="A23" s="60" t="s">
        <v>250</v>
      </c>
      <c r="B23" s="57">
        <v>395000</v>
      </c>
      <c r="C23" s="41">
        <v>714261</v>
      </c>
      <c r="D23" s="41">
        <v>1109261</v>
      </c>
      <c r="E23" s="41">
        <v>536060.75</v>
      </c>
      <c r="F23" s="41">
        <v>536060.75</v>
      </c>
      <c r="G23" s="41">
        <f t="shared" si="2"/>
        <v>141060.75</v>
      </c>
    </row>
    <row r="24" spans="1:7" x14ac:dyDescent="0.25">
      <c r="A24" s="60" t="s">
        <v>251</v>
      </c>
      <c r="B24" s="53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2"/>
        <v>0</v>
      </c>
    </row>
    <row r="25" spans="1:7" x14ac:dyDescent="0.25">
      <c r="A25" s="60" t="s">
        <v>252</v>
      </c>
      <c r="B25" s="53">
        <v>1200000</v>
      </c>
      <c r="C25" s="41">
        <v>-35134.75</v>
      </c>
      <c r="D25" s="41">
        <v>1164865.25</v>
      </c>
      <c r="E25" s="41">
        <v>361473.43</v>
      </c>
      <c r="F25" s="41">
        <v>361473.43</v>
      </c>
      <c r="G25" s="41">
        <f t="shared" si="2"/>
        <v>-838526.57000000007</v>
      </c>
    </row>
    <row r="26" spans="1:7" x14ac:dyDescent="0.25">
      <c r="A26" s="60" t="s">
        <v>253</v>
      </c>
      <c r="B26" s="53">
        <v>5250000</v>
      </c>
      <c r="C26" s="41">
        <v>-25493.130000000005</v>
      </c>
      <c r="D26" s="41">
        <v>5224506.87</v>
      </c>
      <c r="E26" s="41">
        <v>3347563</v>
      </c>
      <c r="F26" s="41">
        <v>3347563</v>
      </c>
      <c r="G26" s="41">
        <f t="shared" si="2"/>
        <v>-1902437</v>
      </c>
    </row>
    <row r="27" spans="1:7" x14ac:dyDescent="0.25">
      <c r="A27" s="60" t="s">
        <v>254</v>
      </c>
      <c r="B27" s="53">
        <v>0</v>
      </c>
      <c r="C27" s="41">
        <v>0</v>
      </c>
      <c r="D27" s="41">
        <v>0</v>
      </c>
      <c r="E27" s="41">
        <v>0</v>
      </c>
      <c r="F27" s="41">
        <v>0</v>
      </c>
      <c r="G27" s="41">
        <f t="shared" si="2"/>
        <v>0</v>
      </c>
    </row>
    <row r="28" spans="1:7" x14ac:dyDescent="0.25">
      <c r="A28" s="51" t="s">
        <v>255</v>
      </c>
      <c r="B28" s="41">
        <f t="shared" ref="B28:G28" si="3">SUM(B29:B33)</f>
        <v>1081000</v>
      </c>
      <c r="C28" s="41">
        <f t="shared" si="3"/>
        <v>-361748.28</v>
      </c>
      <c r="D28" s="41">
        <f t="shared" si="3"/>
        <v>719251.72</v>
      </c>
      <c r="E28" s="41">
        <f t="shared" si="3"/>
        <v>278549.61999999994</v>
      </c>
      <c r="F28" s="41">
        <f t="shared" si="3"/>
        <v>278549.62</v>
      </c>
      <c r="G28" s="41">
        <f t="shared" si="3"/>
        <v>-802450.38</v>
      </c>
    </row>
    <row r="29" spans="1:7" x14ac:dyDescent="0.25">
      <c r="A29" s="60" t="s">
        <v>256</v>
      </c>
      <c r="B29" s="53">
        <v>8000</v>
      </c>
      <c r="C29" s="41">
        <v>-8000</v>
      </c>
      <c r="D29" s="41">
        <v>0</v>
      </c>
      <c r="E29" s="41">
        <v>2564.98</v>
      </c>
      <c r="F29" s="41">
        <v>2564.98</v>
      </c>
      <c r="G29" s="41">
        <f>F29-B29</f>
        <v>-5435.02</v>
      </c>
    </row>
    <row r="30" spans="1:7" x14ac:dyDescent="0.25">
      <c r="A30" s="60" t="s">
        <v>257</v>
      </c>
      <c r="B30" s="53">
        <v>300000</v>
      </c>
      <c r="C30" s="41">
        <v>-199941</v>
      </c>
      <c r="D30" s="41">
        <v>100059</v>
      </c>
      <c r="E30" s="41">
        <v>50029.37999999999</v>
      </c>
      <c r="F30" s="41">
        <v>50029.38</v>
      </c>
      <c r="G30" s="41">
        <f t="shared" ref="G30:G34" si="4">F30-B30</f>
        <v>-249970.62</v>
      </c>
    </row>
    <row r="31" spans="1:7" x14ac:dyDescent="0.25">
      <c r="A31" s="60" t="s">
        <v>258</v>
      </c>
      <c r="B31" s="53">
        <v>773000</v>
      </c>
      <c r="C31" s="41">
        <v>-153807.28</v>
      </c>
      <c r="D31" s="41">
        <v>619192.72</v>
      </c>
      <c r="E31" s="41">
        <v>225955.25999999995</v>
      </c>
      <c r="F31" s="41">
        <v>225955.26</v>
      </c>
      <c r="G31" s="41">
        <f t="shared" si="4"/>
        <v>-547044.74</v>
      </c>
    </row>
    <row r="32" spans="1:7" x14ac:dyDescent="0.25">
      <c r="A32" s="60" t="s">
        <v>259</v>
      </c>
      <c r="B32" s="53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4"/>
        <v>0</v>
      </c>
    </row>
    <row r="33" spans="1:7" ht="14.45" customHeight="1" x14ac:dyDescent="0.25">
      <c r="A33" s="60" t="s">
        <v>260</v>
      </c>
      <c r="B33" s="53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4"/>
        <v>0</v>
      </c>
    </row>
    <row r="34" spans="1:7" ht="14.45" customHeight="1" x14ac:dyDescent="0.25">
      <c r="A34" s="51" t="s">
        <v>261</v>
      </c>
      <c r="B34" s="53">
        <v>31410000</v>
      </c>
      <c r="C34" s="41">
        <v>-876543.25</v>
      </c>
      <c r="D34" s="41">
        <v>30533456.75</v>
      </c>
      <c r="E34" s="41">
        <v>2602351.73</v>
      </c>
      <c r="F34" s="41">
        <v>2602351.73</v>
      </c>
      <c r="G34" s="41">
        <f t="shared" si="4"/>
        <v>-28807648.27</v>
      </c>
    </row>
    <row r="35" spans="1:7" ht="14.45" customHeight="1" x14ac:dyDescent="0.25">
      <c r="A35" s="51" t="s">
        <v>262</v>
      </c>
      <c r="B35" s="53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ref="C35:G35" si="5">G36</f>
        <v>0</v>
      </c>
    </row>
    <row r="36" spans="1:7" ht="14.45" customHeight="1" x14ac:dyDescent="0.25">
      <c r="A36" s="60" t="s">
        <v>263</v>
      </c>
      <c r="B36" s="53">
        <v>0</v>
      </c>
      <c r="C36" s="41">
        <v>0</v>
      </c>
      <c r="D36" s="41">
        <v>0</v>
      </c>
      <c r="E36" s="41">
        <v>0</v>
      </c>
      <c r="F36" s="41">
        <v>0</v>
      </c>
      <c r="G36" s="41">
        <f>F36-B36</f>
        <v>0</v>
      </c>
    </row>
    <row r="37" spans="1:7" ht="14.45" customHeight="1" x14ac:dyDescent="0.25">
      <c r="A37" s="51" t="s">
        <v>264</v>
      </c>
      <c r="B37" s="41">
        <f>SUM(B38:B39)</f>
        <v>0</v>
      </c>
      <c r="C37" s="41">
        <f t="shared" ref="C37:G37" si="6">C38+C39</f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</row>
    <row r="38" spans="1:7" x14ac:dyDescent="0.25">
      <c r="A38" s="60" t="s">
        <v>265</v>
      </c>
      <c r="B38" s="53">
        <v>0</v>
      </c>
      <c r="C38" s="41">
        <v>0</v>
      </c>
      <c r="D38" s="41">
        <v>0</v>
      </c>
      <c r="E38" s="41">
        <v>0</v>
      </c>
      <c r="F38" s="41">
        <v>0</v>
      </c>
      <c r="G38" s="41">
        <f>F38-B38</f>
        <v>0</v>
      </c>
    </row>
    <row r="39" spans="1:7" x14ac:dyDescent="0.25">
      <c r="A39" s="60" t="s">
        <v>266</v>
      </c>
      <c r="B39" s="53">
        <v>0</v>
      </c>
      <c r="C39" s="41">
        <v>0</v>
      </c>
      <c r="D39" s="41">
        <v>0</v>
      </c>
      <c r="E39" s="41">
        <v>0</v>
      </c>
      <c r="F39" s="41">
        <v>0</v>
      </c>
      <c r="G39" s="41">
        <f>F39-B39</f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267</v>
      </c>
      <c r="B41" s="4">
        <f t="shared" ref="B41:G41" si="7">SUM(B9,B10,B11,B12,B13,B14,B15,B16,B28,B34,B35,B37)</f>
        <v>143834800</v>
      </c>
      <c r="C41" s="4">
        <f t="shared" si="7"/>
        <v>3705454.8499999996</v>
      </c>
      <c r="D41" s="4">
        <f t="shared" si="7"/>
        <v>147540254.84999999</v>
      </c>
      <c r="E41" s="4">
        <f t="shared" si="7"/>
        <v>67463608.069999993</v>
      </c>
      <c r="F41" s="4">
        <f t="shared" si="7"/>
        <v>67463608.070000008</v>
      </c>
      <c r="G41" s="4">
        <f t="shared" si="7"/>
        <v>-76371191.929999992</v>
      </c>
    </row>
    <row r="42" spans="1:7" x14ac:dyDescent="0.25">
      <c r="A42" s="3" t="s">
        <v>268</v>
      </c>
      <c r="B42" s="76"/>
      <c r="C42" s="76"/>
      <c r="D42" s="76"/>
      <c r="E42" s="76"/>
      <c r="F42" s="76"/>
      <c r="G42" s="4">
        <f>IF(G41&gt;0,G41,0)</f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269</v>
      </c>
      <c r="B44" s="43"/>
      <c r="C44" s="43"/>
      <c r="D44" s="43"/>
      <c r="E44" s="43"/>
      <c r="F44" s="43"/>
      <c r="G44" s="43"/>
    </row>
    <row r="45" spans="1:7" x14ac:dyDescent="0.25">
      <c r="A45" s="51" t="s">
        <v>270</v>
      </c>
      <c r="B45" s="41">
        <f t="shared" ref="B45:G45" si="8">SUM(B46:B53)</f>
        <v>53300000</v>
      </c>
      <c r="C45" s="41">
        <f t="shared" si="8"/>
        <v>-1063200</v>
      </c>
      <c r="D45" s="41">
        <f t="shared" si="8"/>
        <v>52236800</v>
      </c>
      <c r="E45" s="41">
        <f t="shared" si="8"/>
        <v>28432008</v>
      </c>
      <c r="F45" s="41">
        <f t="shared" si="8"/>
        <v>28432008</v>
      </c>
      <c r="G45" s="41">
        <f t="shared" si="8"/>
        <v>-24867992</v>
      </c>
    </row>
    <row r="46" spans="1:7" x14ac:dyDescent="0.25">
      <c r="A46" s="63" t="s">
        <v>271</v>
      </c>
      <c r="B46" s="53">
        <v>0</v>
      </c>
      <c r="C46" s="41">
        <v>0</v>
      </c>
      <c r="D46" s="41">
        <v>0</v>
      </c>
      <c r="E46" s="41">
        <v>0</v>
      </c>
      <c r="F46" s="41">
        <v>0</v>
      </c>
      <c r="G46" s="41">
        <f>F46-B46</f>
        <v>0</v>
      </c>
    </row>
    <row r="47" spans="1:7" x14ac:dyDescent="0.25">
      <c r="A47" s="63" t="s">
        <v>272</v>
      </c>
      <c r="B47" s="53">
        <v>0</v>
      </c>
      <c r="C47" s="41">
        <v>0</v>
      </c>
      <c r="D47" s="41">
        <v>0</v>
      </c>
      <c r="E47" s="41">
        <v>0</v>
      </c>
      <c r="F47" s="41">
        <v>0</v>
      </c>
      <c r="G47" s="41">
        <f t="shared" ref="G47:G52" si="9">F47-B47</f>
        <v>0</v>
      </c>
    </row>
    <row r="48" spans="1:7" x14ac:dyDescent="0.25">
      <c r="A48" s="63" t="s">
        <v>273</v>
      </c>
      <c r="B48" s="53">
        <v>25500000</v>
      </c>
      <c r="C48" s="41">
        <v>-2363887</v>
      </c>
      <c r="D48" s="41">
        <v>23136113</v>
      </c>
      <c r="E48" s="41">
        <v>13881666</v>
      </c>
      <c r="F48" s="41">
        <v>13881666</v>
      </c>
      <c r="G48" s="41">
        <f t="shared" si="9"/>
        <v>-11618334</v>
      </c>
    </row>
    <row r="49" spans="1:7" ht="30" x14ac:dyDescent="0.25">
      <c r="A49" s="63" t="s">
        <v>274</v>
      </c>
      <c r="B49" s="53">
        <v>27800000</v>
      </c>
      <c r="C49" s="41">
        <v>1300687</v>
      </c>
      <c r="D49" s="41">
        <v>29100687</v>
      </c>
      <c r="E49" s="41">
        <v>14550342</v>
      </c>
      <c r="F49" s="41">
        <v>14550342</v>
      </c>
      <c r="G49" s="41">
        <f t="shared" si="9"/>
        <v>-13249658</v>
      </c>
    </row>
    <row r="50" spans="1:7" x14ac:dyDescent="0.25">
      <c r="A50" s="63" t="s">
        <v>275</v>
      </c>
      <c r="B50" s="53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9"/>
        <v>0</v>
      </c>
    </row>
    <row r="51" spans="1:7" x14ac:dyDescent="0.25">
      <c r="A51" s="63" t="s">
        <v>276</v>
      </c>
      <c r="B51" s="53">
        <v>0</v>
      </c>
      <c r="C51" s="41">
        <v>0</v>
      </c>
      <c r="D51" s="41">
        <v>0</v>
      </c>
      <c r="E51" s="41">
        <v>0</v>
      </c>
      <c r="F51" s="41">
        <v>0</v>
      </c>
      <c r="G51" s="41">
        <f t="shared" si="9"/>
        <v>0</v>
      </c>
    </row>
    <row r="52" spans="1:7" ht="30" x14ac:dyDescent="0.25">
      <c r="A52" s="64" t="s">
        <v>277</v>
      </c>
      <c r="B52" s="53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9"/>
        <v>0</v>
      </c>
    </row>
    <row r="53" spans="1:7" x14ac:dyDescent="0.25">
      <c r="A53" s="60" t="s">
        <v>278</v>
      </c>
      <c r="B53" s="53">
        <v>0</v>
      </c>
      <c r="C53" s="41">
        <v>0</v>
      </c>
      <c r="D53" s="41">
        <v>0</v>
      </c>
      <c r="E53" s="41">
        <v>0</v>
      </c>
      <c r="F53" s="41">
        <v>0</v>
      </c>
      <c r="G53" s="41">
        <f>F53-B53</f>
        <v>0</v>
      </c>
    </row>
    <row r="54" spans="1:7" x14ac:dyDescent="0.25">
      <c r="A54" s="51" t="s">
        <v>279</v>
      </c>
      <c r="B54" s="41">
        <f t="shared" ref="B54:G54" si="10">SUM(B55:B58)</f>
        <v>0</v>
      </c>
      <c r="C54" s="41">
        <f t="shared" si="10"/>
        <v>1050486.5899999999</v>
      </c>
      <c r="D54" s="41">
        <f t="shared" si="10"/>
        <v>1050486.5899999999</v>
      </c>
      <c r="E54" s="41">
        <f t="shared" si="10"/>
        <v>722909.65</v>
      </c>
      <c r="F54" s="41">
        <f t="shared" si="10"/>
        <v>722909.65</v>
      </c>
      <c r="G54" s="41">
        <f t="shared" si="10"/>
        <v>722909.65</v>
      </c>
    </row>
    <row r="55" spans="1:7" x14ac:dyDescent="0.25">
      <c r="A55" s="64" t="s">
        <v>280</v>
      </c>
      <c r="B55" s="53">
        <v>0</v>
      </c>
      <c r="C55" s="41">
        <v>0</v>
      </c>
      <c r="D55" s="41">
        <v>0</v>
      </c>
      <c r="E55" s="41">
        <v>0</v>
      </c>
      <c r="F55" s="41">
        <v>0</v>
      </c>
      <c r="G55" s="41">
        <f>F55-B55</f>
        <v>0</v>
      </c>
    </row>
    <row r="56" spans="1:7" x14ac:dyDescent="0.25">
      <c r="A56" s="63" t="s">
        <v>281</v>
      </c>
      <c r="B56" s="53">
        <v>0</v>
      </c>
      <c r="C56" s="41">
        <v>1050486.5899999999</v>
      </c>
      <c r="D56" s="41">
        <v>1050486.5899999999</v>
      </c>
      <c r="E56" s="41">
        <v>722909.65</v>
      </c>
      <c r="F56" s="41">
        <v>722909.65</v>
      </c>
      <c r="G56" s="41">
        <f t="shared" ref="G56:G58" si="11">F56-B56</f>
        <v>722909.65</v>
      </c>
    </row>
    <row r="57" spans="1:7" x14ac:dyDescent="0.25">
      <c r="A57" s="63" t="s">
        <v>282</v>
      </c>
      <c r="B57" s="53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11"/>
        <v>0</v>
      </c>
    </row>
    <row r="58" spans="1:7" x14ac:dyDescent="0.25">
      <c r="A58" s="64" t="s">
        <v>283</v>
      </c>
      <c r="B58" s="53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11"/>
        <v>0</v>
      </c>
    </row>
    <row r="59" spans="1:7" x14ac:dyDescent="0.25">
      <c r="A59" s="51" t="s">
        <v>284</v>
      </c>
      <c r="B59" s="41">
        <f t="shared" ref="B59:G59" si="12">SUM(B60:B61)</f>
        <v>0</v>
      </c>
      <c r="C59" s="41">
        <f t="shared" si="12"/>
        <v>0</v>
      </c>
      <c r="D59" s="41">
        <f t="shared" si="12"/>
        <v>0</v>
      </c>
      <c r="E59" s="41">
        <f t="shared" si="12"/>
        <v>0</v>
      </c>
      <c r="F59" s="41">
        <f t="shared" si="12"/>
        <v>0</v>
      </c>
      <c r="G59" s="41">
        <f t="shared" si="12"/>
        <v>0</v>
      </c>
    </row>
    <row r="60" spans="1:7" x14ac:dyDescent="0.25">
      <c r="A60" s="63" t="s">
        <v>285</v>
      </c>
      <c r="B60" s="53">
        <v>0</v>
      </c>
      <c r="C60" s="41">
        <v>0</v>
      </c>
      <c r="D60" s="41">
        <v>0</v>
      </c>
      <c r="E60" s="41">
        <v>0</v>
      </c>
      <c r="F60" s="41">
        <v>0</v>
      </c>
      <c r="G60" s="41">
        <f>F60-B60</f>
        <v>0</v>
      </c>
    </row>
    <row r="61" spans="1:7" x14ac:dyDescent="0.25">
      <c r="A61" s="63" t="s">
        <v>286</v>
      </c>
      <c r="B61" s="53">
        <v>0</v>
      </c>
      <c r="C61" s="41">
        <v>0</v>
      </c>
      <c r="D61" s="41">
        <v>0</v>
      </c>
      <c r="E61" s="41">
        <v>0</v>
      </c>
      <c r="F61" s="41">
        <v>0</v>
      </c>
      <c r="G61" s="41">
        <f t="shared" ref="G61:G63" si="13">F61-B61</f>
        <v>0</v>
      </c>
    </row>
    <row r="62" spans="1:7" x14ac:dyDescent="0.25">
      <c r="A62" s="51" t="s">
        <v>287</v>
      </c>
      <c r="B62" s="53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13"/>
        <v>0</v>
      </c>
    </row>
    <row r="63" spans="1:7" x14ac:dyDescent="0.25">
      <c r="A63" s="51" t="s">
        <v>288</v>
      </c>
      <c r="B63" s="53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13"/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289</v>
      </c>
      <c r="B65" s="4">
        <f t="shared" ref="B65:G65" si="14">B45+B54+B59+B62+B63</f>
        <v>53300000</v>
      </c>
      <c r="C65" s="4">
        <f t="shared" si="14"/>
        <v>-12713.410000000149</v>
      </c>
      <c r="D65" s="4">
        <f t="shared" si="14"/>
        <v>53287286.590000004</v>
      </c>
      <c r="E65" s="4">
        <f t="shared" si="14"/>
        <v>29154917.649999999</v>
      </c>
      <c r="F65" s="4">
        <f t="shared" si="14"/>
        <v>29154917.649999999</v>
      </c>
      <c r="G65" s="4">
        <f t="shared" si="14"/>
        <v>-24145082.350000001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290</v>
      </c>
      <c r="B67" s="4">
        <v>0</v>
      </c>
      <c r="C67" s="4">
        <v>33255867.420000002</v>
      </c>
      <c r="D67" s="4">
        <v>33255867.420000002</v>
      </c>
      <c r="E67" s="4">
        <v>0</v>
      </c>
      <c r="F67" s="4">
        <v>0</v>
      </c>
      <c r="G67" s="4">
        <f t="shared" ref="B67:G67" si="15">G68</f>
        <v>0</v>
      </c>
    </row>
    <row r="68" spans="1:7" x14ac:dyDescent="0.25">
      <c r="A68" s="51" t="s">
        <v>291</v>
      </c>
      <c r="B68" s="53">
        <v>0</v>
      </c>
      <c r="C68" s="41">
        <v>33255867.420000002</v>
      </c>
      <c r="D68" s="41">
        <v>33255867.420000002</v>
      </c>
      <c r="E68" s="41">
        <v>0</v>
      </c>
      <c r="F68" s="41">
        <v>0</v>
      </c>
      <c r="G68" s="41">
        <f>F68-B68</f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292</v>
      </c>
      <c r="B70" s="4">
        <f t="shared" ref="B70:G70" si="16">B41+B65+B67</f>
        <v>197134800</v>
      </c>
      <c r="C70" s="4">
        <f t="shared" si="16"/>
        <v>36948608.859999999</v>
      </c>
      <c r="D70" s="4">
        <f t="shared" si="16"/>
        <v>234083408.86000001</v>
      </c>
      <c r="E70" s="4">
        <f t="shared" si="16"/>
        <v>96618525.719999999</v>
      </c>
      <c r="F70" s="4">
        <f t="shared" si="16"/>
        <v>96618525.719999999</v>
      </c>
      <c r="G70" s="4">
        <f t="shared" si="16"/>
        <v>-100516274.28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293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294</v>
      </c>
      <c r="B73" s="53">
        <v>0</v>
      </c>
      <c r="C73" s="41">
        <v>33255867.420000002</v>
      </c>
      <c r="D73" s="41">
        <v>33255867.420000002</v>
      </c>
      <c r="E73" s="41">
        <v>0</v>
      </c>
      <c r="F73" s="41">
        <v>0</v>
      </c>
      <c r="G73" s="41">
        <f>F73-B73</f>
        <v>0</v>
      </c>
    </row>
    <row r="74" spans="1:7" ht="30" x14ac:dyDescent="0.25">
      <c r="A74" s="56" t="s">
        <v>295</v>
      </c>
      <c r="B74" s="53">
        <v>0</v>
      </c>
      <c r="C74" s="41">
        <v>0</v>
      </c>
      <c r="D74" s="41">
        <v>0</v>
      </c>
      <c r="E74" s="41">
        <v>0</v>
      </c>
      <c r="F74" s="41">
        <v>0</v>
      </c>
      <c r="G74" s="41">
        <f>F74-B74</f>
        <v>0</v>
      </c>
    </row>
    <row r="75" spans="1:7" x14ac:dyDescent="0.25">
      <c r="A75" s="17" t="s">
        <v>296</v>
      </c>
      <c r="B75" s="4">
        <f t="shared" ref="B75:G75" si="17">B73+B74</f>
        <v>0</v>
      </c>
      <c r="C75" s="4">
        <f t="shared" si="17"/>
        <v>33255867.420000002</v>
      </c>
      <c r="D75" s="4">
        <f t="shared" si="17"/>
        <v>33255867.420000002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F9CC6B33-6CE1-4FA9-A749-ABF8122B4895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139" zoomScale="75" zoomScaleNormal="7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52" t="s">
        <v>297</v>
      </c>
      <c r="B1" s="135"/>
      <c r="C1" s="135"/>
      <c r="D1" s="135"/>
      <c r="E1" s="135"/>
      <c r="F1" s="135"/>
      <c r="G1" s="136"/>
    </row>
    <row r="2" spans="1:7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9"/>
    </row>
    <row r="3" spans="1:7" x14ac:dyDescent="0.25">
      <c r="A3" s="140" t="s">
        <v>298</v>
      </c>
      <c r="B3" s="141"/>
      <c r="C3" s="141"/>
      <c r="D3" s="141"/>
      <c r="E3" s="141"/>
      <c r="F3" s="141"/>
      <c r="G3" s="142"/>
    </row>
    <row r="4" spans="1:7" x14ac:dyDescent="0.25">
      <c r="A4" s="140" t="s">
        <v>299</v>
      </c>
      <c r="B4" s="141"/>
      <c r="C4" s="141"/>
      <c r="D4" s="141"/>
      <c r="E4" s="141"/>
      <c r="F4" s="141"/>
      <c r="G4" s="142"/>
    </row>
    <row r="5" spans="1:7" x14ac:dyDescent="0.25">
      <c r="A5" s="140" t="str">
        <f>'Formato 3'!A4</f>
        <v>DEL 1 DE ENERO DEL 2026 AL 30 DE JUNIO DEL 2026</v>
      </c>
      <c r="B5" s="141"/>
      <c r="C5" s="141"/>
      <c r="D5" s="141"/>
      <c r="E5" s="141"/>
      <c r="F5" s="141"/>
      <c r="G5" s="142"/>
    </row>
    <row r="6" spans="1:7" x14ac:dyDescent="0.25">
      <c r="A6" s="143" t="s">
        <v>2</v>
      </c>
      <c r="B6" s="144"/>
      <c r="C6" s="144"/>
      <c r="D6" s="144"/>
      <c r="E6" s="144"/>
      <c r="F6" s="144"/>
      <c r="G6" s="145"/>
    </row>
    <row r="7" spans="1:7" x14ac:dyDescent="0.25">
      <c r="A7" s="150" t="s">
        <v>5</v>
      </c>
      <c r="B7" s="150" t="s">
        <v>300</v>
      </c>
      <c r="C7" s="150"/>
      <c r="D7" s="150"/>
      <c r="E7" s="150"/>
      <c r="F7" s="150"/>
      <c r="G7" s="151" t="s">
        <v>301</v>
      </c>
    </row>
    <row r="8" spans="1:7" ht="30" x14ac:dyDescent="0.25">
      <c r="A8" s="150"/>
      <c r="B8" s="7" t="s">
        <v>206</v>
      </c>
      <c r="C8" s="7" t="s">
        <v>302</v>
      </c>
      <c r="D8" s="7" t="s">
        <v>303</v>
      </c>
      <c r="E8" s="7" t="s">
        <v>191</v>
      </c>
      <c r="F8" s="7" t="s">
        <v>304</v>
      </c>
      <c r="G8" s="150"/>
    </row>
    <row r="9" spans="1:7" x14ac:dyDescent="0.25">
      <c r="A9" s="26" t="s">
        <v>305</v>
      </c>
      <c r="B9" s="66">
        <f t="shared" ref="B9:G9" si="0">SUM(B10,B18,B28,B38,B48,B58,B62,B71,B75)</f>
        <v>197134800.00000003</v>
      </c>
      <c r="C9" s="66">
        <f t="shared" si="0"/>
        <v>17737135.140000001</v>
      </c>
      <c r="D9" s="66">
        <f t="shared" si="0"/>
        <v>214871935.13999999</v>
      </c>
      <c r="E9" s="66">
        <f t="shared" si="0"/>
        <v>64461292.399999999</v>
      </c>
      <c r="F9" s="66">
        <f t="shared" si="0"/>
        <v>62284172.850000001</v>
      </c>
      <c r="G9" s="66">
        <f t="shared" si="0"/>
        <v>150410642.74000004</v>
      </c>
    </row>
    <row r="10" spans="1:7" x14ac:dyDescent="0.25">
      <c r="A10" s="67" t="s">
        <v>306</v>
      </c>
      <c r="B10" s="66">
        <f t="shared" ref="B10:G10" si="1">SUM(B11:B17)</f>
        <v>72276705.38000001</v>
      </c>
      <c r="C10" s="66">
        <f t="shared" si="1"/>
        <v>1392500</v>
      </c>
      <c r="D10" s="66">
        <f t="shared" si="1"/>
        <v>73669205.38000001</v>
      </c>
      <c r="E10" s="66">
        <f t="shared" si="1"/>
        <v>27873721.239999998</v>
      </c>
      <c r="F10" s="66">
        <f t="shared" si="1"/>
        <v>27873721.239999998</v>
      </c>
      <c r="G10" s="66">
        <f t="shared" si="1"/>
        <v>45795484.140000015</v>
      </c>
    </row>
    <row r="11" spans="1:7" x14ac:dyDescent="0.25">
      <c r="A11" s="68" t="s">
        <v>307</v>
      </c>
      <c r="B11" s="58">
        <v>53471210.760000005</v>
      </c>
      <c r="C11" s="58">
        <v>171983.2</v>
      </c>
      <c r="D11" s="58">
        <v>53643193.960000008</v>
      </c>
      <c r="E11" s="58">
        <v>22676667.299999997</v>
      </c>
      <c r="F11" s="58">
        <v>22676667.299999997</v>
      </c>
      <c r="G11" s="58">
        <f>D11-E11</f>
        <v>30966526.660000011</v>
      </c>
    </row>
    <row r="12" spans="1:7" x14ac:dyDescent="0.25">
      <c r="A12" s="68" t="s">
        <v>308</v>
      </c>
      <c r="B12" s="58">
        <v>2569630</v>
      </c>
      <c r="C12" s="58">
        <v>108000</v>
      </c>
      <c r="D12" s="58">
        <v>2677630</v>
      </c>
      <c r="E12" s="58">
        <v>1173570.8500000001</v>
      </c>
      <c r="F12" s="58">
        <v>1173570.8500000001</v>
      </c>
      <c r="G12" s="58">
        <f t="shared" ref="G12:G17" si="2">D12-E12</f>
        <v>1504059.15</v>
      </c>
    </row>
    <row r="13" spans="1:7" x14ac:dyDescent="0.25">
      <c r="A13" s="68" t="s">
        <v>309</v>
      </c>
      <c r="B13" s="58">
        <v>11701231.260000004</v>
      </c>
      <c r="C13" s="58">
        <v>369446.8</v>
      </c>
      <c r="D13" s="58">
        <v>12070678.060000004</v>
      </c>
      <c r="E13" s="58">
        <v>2991870.5900000003</v>
      </c>
      <c r="F13" s="58">
        <v>2991870.5900000003</v>
      </c>
      <c r="G13" s="58">
        <f t="shared" si="2"/>
        <v>9078807.4700000044</v>
      </c>
    </row>
    <row r="14" spans="1:7" x14ac:dyDescent="0.25">
      <c r="A14" s="68" t="s">
        <v>310</v>
      </c>
      <c r="B14" s="58">
        <v>480000</v>
      </c>
      <c r="C14" s="58">
        <v>0</v>
      </c>
      <c r="D14" s="58">
        <v>480000</v>
      </c>
      <c r="E14" s="58">
        <v>0</v>
      </c>
      <c r="F14" s="58">
        <v>0</v>
      </c>
      <c r="G14" s="58">
        <f t="shared" si="2"/>
        <v>480000</v>
      </c>
    </row>
    <row r="15" spans="1:7" x14ac:dyDescent="0.25">
      <c r="A15" s="68" t="s">
        <v>311</v>
      </c>
      <c r="B15" s="58">
        <v>2646814.67</v>
      </c>
      <c r="C15" s="58">
        <v>-96500</v>
      </c>
      <c r="D15" s="58">
        <v>2550314.67</v>
      </c>
      <c r="E15" s="58">
        <v>1031612.4999999999</v>
      </c>
      <c r="F15" s="58">
        <v>1031612.4999999999</v>
      </c>
      <c r="G15" s="58">
        <f t="shared" si="2"/>
        <v>1518702.17</v>
      </c>
    </row>
    <row r="16" spans="1:7" x14ac:dyDescent="0.25">
      <c r="A16" s="68" t="s">
        <v>312</v>
      </c>
      <c r="B16" s="58">
        <v>1407818.689999999</v>
      </c>
      <c r="C16" s="58">
        <v>0</v>
      </c>
      <c r="D16" s="58">
        <v>1407818.689999999</v>
      </c>
      <c r="E16" s="58">
        <v>0</v>
      </c>
      <c r="F16" s="58">
        <v>0</v>
      </c>
      <c r="G16" s="58">
        <f t="shared" si="2"/>
        <v>1407818.689999999</v>
      </c>
    </row>
    <row r="17" spans="1:7" x14ac:dyDescent="0.25">
      <c r="A17" s="68" t="s">
        <v>313</v>
      </c>
      <c r="B17" s="58">
        <v>0</v>
      </c>
      <c r="C17" s="58">
        <v>839570</v>
      </c>
      <c r="D17" s="58">
        <v>839570</v>
      </c>
      <c r="E17" s="58">
        <v>0</v>
      </c>
      <c r="F17" s="58">
        <v>0</v>
      </c>
      <c r="G17" s="58">
        <f t="shared" si="2"/>
        <v>839570</v>
      </c>
    </row>
    <row r="18" spans="1:7" x14ac:dyDescent="0.25">
      <c r="A18" s="67" t="s">
        <v>314</v>
      </c>
      <c r="B18" s="66">
        <f t="shared" ref="B18:G18" si="3">SUM(B19:B27)</f>
        <v>14295270</v>
      </c>
      <c r="C18" s="66">
        <f t="shared" si="3"/>
        <v>-412902.37</v>
      </c>
      <c r="D18" s="66">
        <f t="shared" si="3"/>
        <v>13882367.630000001</v>
      </c>
      <c r="E18" s="66">
        <f t="shared" si="3"/>
        <v>4036587.78</v>
      </c>
      <c r="F18" s="66">
        <f t="shared" si="3"/>
        <v>4032286.23</v>
      </c>
      <c r="G18" s="66">
        <f t="shared" si="3"/>
        <v>9845779.8499999996</v>
      </c>
    </row>
    <row r="19" spans="1:7" x14ac:dyDescent="0.25">
      <c r="A19" s="68" t="s">
        <v>315</v>
      </c>
      <c r="B19" s="58">
        <v>1567300</v>
      </c>
      <c r="C19" s="58">
        <v>56640</v>
      </c>
      <c r="D19" s="58">
        <v>1623940</v>
      </c>
      <c r="E19" s="58">
        <v>546513.14000000013</v>
      </c>
      <c r="F19" s="58">
        <v>546513.14000000013</v>
      </c>
      <c r="G19" s="58">
        <f>D19-E19</f>
        <v>1077426.8599999999</v>
      </c>
    </row>
    <row r="20" spans="1:7" x14ac:dyDescent="0.25">
      <c r="A20" s="68" t="s">
        <v>316</v>
      </c>
      <c r="B20" s="58">
        <v>667500</v>
      </c>
      <c r="C20" s="58">
        <v>39710</v>
      </c>
      <c r="D20" s="58">
        <v>707210</v>
      </c>
      <c r="E20" s="58">
        <v>210971.15</v>
      </c>
      <c r="F20" s="58">
        <v>206864.75000000003</v>
      </c>
      <c r="G20" s="58">
        <f t="shared" ref="G20:G27" si="4">D20-E20</f>
        <v>496238.85</v>
      </c>
    </row>
    <row r="21" spans="1:7" x14ac:dyDescent="0.25">
      <c r="A21" s="68" t="s">
        <v>317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f t="shared" si="4"/>
        <v>0</v>
      </c>
    </row>
    <row r="22" spans="1:7" x14ac:dyDescent="0.25">
      <c r="A22" s="68" t="s">
        <v>318</v>
      </c>
      <c r="B22" s="58">
        <v>2793200</v>
      </c>
      <c r="C22" s="58">
        <v>377458.16000000003</v>
      </c>
      <c r="D22" s="58">
        <v>3170658.16</v>
      </c>
      <c r="E22" s="58">
        <v>700394.79</v>
      </c>
      <c r="F22" s="58">
        <v>700199.64000000013</v>
      </c>
      <c r="G22" s="58">
        <f t="shared" si="4"/>
        <v>2470263.37</v>
      </c>
    </row>
    <row r="23" spans="1:7" x14ac:dyDescent="0.25">
      <c r="A23" s="68" t="s">
        <v>319</v>
      </c>
      <c r="B23" s="58">
        <v>257000</v>
      </c>
      <c r="C23" s="58">
        <v>20000</v>
      </c>
      <c r="D23" s="58">
        <v>277000</v>
      </c>
      <c r="E23" s="58">
        <v>137802.22</v>
      </c>
      <c r="F23" s="58">
        <v>137802.22</v>
      </c>
      <c r="G23" s="58">
        <f t="shared" si="4"/>
        <v>139197.78</v>
      </c>
    </row>
    <row r="24" spans="1:7" x14ac:dyDescent="0.25">
      <c r="A24" s="68" t="s">
        <v>320</v>
      </c>
      <c r="B24" s="58">
        <v>7229300</v>
      </c>
      <c r="C24" s="58">
        <v>-1213839</v>
      </c>
      <c r="D24" s="58">
        <v>6015461</v>
      </c>
      <c r="E24" s="58">
        <v>2286507.41</v>
      </c>
      <c r="F24" s="58">
        <v>2286507.41</v>
      </c>
      <c r="G24" s="58">
        <f t="shared" si="4"/>
        <v>3728953.59</v>
      </c>
    </row>
    <row r="25" spans="1:7" x14ac:dyDescent="0.25">
      <c r="A25" s="68" t="s">
        <v>321</v>
      </c>
      <c r="B25" s="58">
        <v>1622970</v>
      </c>
      <c r="C25" s="58">
        <v>154617.47</v>
      </c>
      <c r="D25" s="58">
        <v>1777587.47</v>
      </c>
      <c r="E25" s="58">
        <v>83496.479999999996</v>
      </c>
      <c r="F25" s="58">
        <v>83496.479999999996</v>
      </c>
      <c r="G25" s="58">
        <f t="shared" si="4"/>
        <v>1694090.99</v>
      </c>
    </row>
    <row r="26" spans="1:7" x14ac:dyDescent="0.25">
      <c r="A26" s="68" t="s">
        <v>322</v>
      </c>
      <c r="B26" s="58">
        <v>0</v>
      </c>
      <c r="C26" s="58">
        <v>103000</v>
      </c>
      <c r="D26" s="58">
        <v>103000</v>
      </c>
      <c r="E26" s="58">
        <v>0</v>
      </c>
      <c r="F26" s="58">
        <v>0</v>
      </c>
      <c r="G26" s="58">
        <f t="shared" si="4"/>
        <v>103000</v>
      </c>
    </row>
    <row r="27" spans="1:7" x14ac:dyDescent="0.25">
      <c r="A27" s="68" t="s">
        <v>323</v>
      </c>
      <c r="B27" s="58">
        <v>158000</v>
      </c>
      <c r="C27" s="58">
        <v>49511</v>
      </c>
      <c r="D27" s="58">
        <v>207511</v>
      </c>
      <c r="E27" s="58">
        <v>70902.59</v>
      </c>
      <c r="F27" s="58">
        <v>70902.59</v>
      </c>
      <c r="G27" s="58">
        <f t="shared" si="4"/>
        <v>136608.41</v>
      </c>
    </row>
    <row r="28" spans="1:7" x14ac:dyDescent="0.25">
      <c r="A28" s="67" t="s">
        <v>324</v>
      </c>
      <c r="B28" s="66">
        <f t="shared" ref="B28:G28" si="5">SUM(B29:B37)</f>
        <v>35200699.949999996</v>
      </c>
      <c r="C28" s="66">
        <f t="shared" si="5"/>
        <v>2747354.24</v>
      </c>
      <c r="D28" s="66">
        <f t="shared" si="5"/>
        <v>37948054.190000005</v>
      </c>
      <c r="E28" s="66">
        <f t="shared" si="5"/>
        <v>15869232.959999997</v>
      </c>
      <c r="F28" s="66">
        <f t="shared" si="5"/>
        <v>13869232.959999999</v>
      </c>
      <c r="G28" s="66">
        <f t="shared" si="5"/>
        <v>22078821.230000004</v>
      </c>
    </row>
    <row r="29" spans="1:7" x14ac:dyDescent="0.25">
      <c r="A29" s="68" t="s">
        <v>325</v>
      </c>
      <c r="B29" s="58">
        <v>6706715.9199999999</v>
      </c>
      <c r="C29" s="58">
        <v>341694.33</v>
      </c>
      <c r="D29" s="58">
        <v>7048410.25</v>
      </c>
      <c r="E29" s="58">
        <v>2024535.78</v>
      </c>
      <c r="F29" s="58">
        <v>2024535.78</v>
      </c>
      <c r="G29" s="58">
        <f>D29-E29</f>
        <v>5023874.47</v>
      </c>
    </row>
    <row r="30" spans="1:7" x14ac:dyDescent="0.25">
      <c r="A30" s="68" t="s">
        <v>326</v>
      </c>
      <c r="B30" s="58">
        <v>1481500</v>
      </c>
      <c r="C30" s="58">
        <v>3088000</v>
      </c>
      <c r="D30" s="58">
        <v>4569500</v>
      </c>
      <c r="E30" s="58">
        <v>253377.27000000002</v>
      </c>
      <c r="F30" s="58">
        <v>253377.27</v>
      </c>
      <c r="G30" s="58">
        <f t="shared" ref="G30:G37" si="6">D30-E30</f>
        <v>4316122.7300000004</v>
      </c>
    </row>
    <row r="31" spans="1:7" x14ac:dyDescent="0.25">
      <c r="A31" s="68" t="s">
        <v>327</v>
      </c>
      <c r="B31" s="58">
        <v>3740552.8</v>
      </c>
      <c r="C31" s="58">
        <v>-367420.07</v>
      </c>
      <c r="D31" s="58">
        <v>3373132.73</v>
      </c>
      <c r="E31" s="58">
        <v>1002072.9099999999</v>
      </c>
      <c r="F31" s="58">
        <v>1002072.91</v>
      </c>
      <c r="G31" s="58">
        <f t="shared" si="6"/>
        <v>2371059.8200000003</v>
      </c>
    </row>
    <row r="32" spans="1:7" x14ac:dyDescent="0.25">
      <c r="A32" s="68" t="s">
        <v>328</v>
      </c>
      <c r="B32" s="58">
        <v>1006000</v>
      </c>
      <c r="C32" s="58">
        <v>18700</v>
      </c>
      <c r="D32" s="58">
        <v>1024700</v>
      </c>
      <c r="E32" s="58">
        <v>588683.43999999994</v>
      </c>
      <c r="F32" s="58">
        <v>588683.43999999994</v>
      </c>
      <c r="G32" s="58">
        <f t="shared" si="6"/>
        <v>436016.56000000006</v>
      </c>
    </row>
    <row r="33" spans="1:7" ht="14.45" customHeight="1" x14ac:dyDescent="0.25">
      <c r="A33" s="68" t="s">
        <v>329</v>
      </c>
      <c r="B33" s="58">
        <v>2228000</v>
      </c>
      <c r="C33" s="58">
        <v>419200</v>
      </c>
      <c r="D33" s="58">
        <v>2647200</v>
      </c>
      <c r="E33" s="58">
        <v>1046351.55</v>
      </c>
      <c r="F33" s="58">
        <v>1046351.55</v>
      </c>
      <c r="G33" s="58">
        <f t="shared" si="6"/>
        <v>1600848.45</v>
      </c>
    </row>
    <row r="34" spans="1:7" ht="14.45" customHeight="1" x14ac:dyDescent="0.25">
      <c r="A34" s="68" t="s">
        <v>330</v>
      </c>
      <c r="B34" s="58">
        <v>866200</v>
      </c>
      <c r="C34" s="58">
        <v>52100</v>
      </c>
      <c r="D34" s="58">
        <v>918300</v>
      </c>
      <c r="E34" s="58">
        <v>364250.32999999996</v>
      </c>
      <c r="F34" s="58">
        <v>364250.32999999996</v>
      </c>
      <c r="G34" s="58">
        <f t="shared" si="6"/>
        <v>554049.67000000004</v>
      </c>
    </row>
    <row r="35" spans="1:7" ht="14.45" customHeight="1" x14ac:dyDescent="0.25">
      <c r="A35" s="68" t="s">
        <v>331</v>
      </c>
      <c r="B35" s="58">
        <v>721800</v>
      </c>
      <c r="C35" s="58">
        <v>44500</v>
      </c>
      <c r="D35" s="58">
        <v>766300</v>
      </c>
      <c r="E35" s="58">
        <v>159922.01</v>
      </c>
      <c r="F35" s="58">
        <v>159922.01</v>
      </c>
      <c r="G35" s="58">
        <f t="shared" si="6"/>
        <v>606377.99</v>
      </c>
    </row>
    <row r="36" spans="1:7" ht="14.45" customHeight="1" x14ac:dyDescent="0.25">
      <c r="A36" s="68" t="s">
        <v>332</v>
      </c>
      <c r="B36" s="58">
        <v>15339000</v>
      </c>
      <c r="C36" s="58">
        <v>-829199</v>
      </c>
      <c r="D36" s="58">
        <v>14509801</v>
      </c>
      <c r="E36" s="58">
        <v>9592698.5299999975</v>
      </c>
      <c r="F36" s="58">
        <v>7592698.5299999984</v>
      </c>
      <c r="G36" s="58">
        <f t="shared" si="6"/>
        <v>4917102.4700000025</v>
      </c>
    </row>
    <row r="37" spans="1:7" ht="14.45" customHeight="1" x14ac:dyDescent="0.25">
      <c r="A37" s="68" t="s">
        <v>333</v>
      </c>
      <c r="B37" s="58">
        <v>3110931.23</v>
      </c>
      <c r="C37" s="58">
        <v>-20221.01999999999</v>
      </c>
      <c r="D37" s="58">
        <v>3090710.21</v>
      </c>
      <c r="E37" s="58">
        <v>837341.1399999999</v>
      </c>
      <c r="F37" s="58">
        <v>837341.14</v>
      </c>
      <c r="G37" s="58">
        <f t="shared" si="6"/>
        <v>2253369.0700000003</v>
      </c>
    </row>
    <row r="38" spans="1:7" x14ac:dyDescent="0.25">
      <c r="A38" s="67" t="s">
        <v>334</v>
      </c>
      <c r="B38" s="66">
        <f t="shared" ref="B38:G38" si="7">SUM(B39:B47)</f>
        <v>26341922.079999998</v>
      </c>
      <c r="C38" s="66">
        <f t="shared" si="7"/>
        <v>983932.53</v>
      </c>
      <c r="D38" s="66">
        <f t="shared" si="7"/>
        <v>27325854.609999999</v>
      </c>
      <c r="E38" s="66">
        <f t="shared" si="7"/>
        <v>10394217.99</v>
      </c>
      <c r="F38" s="66">
        <f t="shared" si="7"/>
        <v>10235059.99</v>
      </c>
      <c r="G38" s="66">
        <f t="shared" si="7"/>
        <v>16931636.619999997</v>
      </c>
    </row>
    <row r="39" spans="1:7" x14ac:dyDescent="0.25">
      <c r="A39" s="68" t="s">
        <v>335</v>
      </c>
      <c r="B39" s="58">
        <v>17240113</v>
      </c>
      <c r="C39" s="58">
        <v>712471.75</v>
      </c>
      <c r="D39" s="58">
        <v>17952584.75</v>
      </c>
      <c r="E39" s="58">
        <v>5572261</v>
      </c>
      <c r="F39" s="58">
        <v>5450761</v>
      </c>
      <c r="G39" s="58">
        <f>D39-E39</f>
        <v>12380323.75</v>
      </c>
    </row>
    <row r="40" spans="1:7" x14ac:dyDescent="0.25">
      <c r="A40" s="68" t="s">
        <v>336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f t="shared" ref="G40:G47" si="8">D40-E40</f>
        <v>0</v>
      </c>
    </row>
    <row r="41" spans="1:7" x14ac:dyDescent="0.25">
      <c r="A41" s="68" t="s">
        <v>337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f t="shared" si="8"/>
        <v>0</v>
      </c>
    </row>
    <row r="42" spans="1:7" x14ac:dyDescent="0.25">
      <c r="A42" s="68" t="s">
        <v>338</v>
      </c>
      <c r="B42" s="58">
        <v>9101809.0800000001</v>
      </c>
      <c r="C42" s="58">
        <v>271460.78000000003</v>
      </c>
      <c r="D42" s="58">
        <v>9373269.8599999994</v>
      </c>
      <c r="E42" s="58">
        <v>4821956.99</v>
      </c>
      <c r="F42" s="58">
        <v>4784298.99</v>
      </c>
      <c r="G42" s="58">
        <f t="shared" si="8"/>
        <v>4551312.8699999992</v>
      </c>
    </row>
    <row r="43" spans="1:7" x14ac:dyDescent="0.25">
      <c r="A43" s="68" t="s">
        <v>339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f t="shared" si="8"/>
        <v>0</v>
      </c>
    </row>
    <row r="44" spans="1:7" x14ac:dyDescent="0.25">
      <c r="A44" s="68" t="s">
        <v>340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f t="shared" si="8"/>
        <v>0</v>
      </c>
    </row>
    <row r="45" spans="1:7" x14ac:dyDescent="0.25">
      <c r="A45" s="68" t="s">
        <v>341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f t="shared" si="8"/>
        <v>0</v>
      </c>
    </row>
    <row r="46" spans="1:7" x14ac:dyDescent="0.25">
      <c r="A46" s="68" t="s">
        <v>342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f t="shared" si="8"/>
        <v>0</v>
      </c>
    </row>
    <row r="47" spans="1:7" x14ac:dyDescent="0.25">
      <c r="A47" s="68" t="s">
        <v>343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f t="shared" si="8"/>
        <v>0</v>
      </c>
    </row>
    <row r="48" spans="1:7" x14ac:dyDescent="0.25">
      <c r="A48" s="67" t="s">
        <v>344</v>
      </c>
      <c r="B48" s="66">
        <f t="shared" ref="B48:G48" si="9">SUM(B49:B57)</f>
        <v>1750250</v>
      </c>
      <c r="C48" s="66">
        <f t="shared" si="9"/>
        <v>4142189</v>
      </c>
      <c r="D48" s="66">
        <f t="shared" si="9"/>
        <v>5892439</v>
      </c>
      <c r="E48" s="66">
        <f t="shared" si="9"/>
        <v>378993.19000000006</v>
      </c>
      <c r="F48" s="66">
        <f t="shared" si="9"/>
        <v>365333.19000000006</v>
      </c>
      <c r="G48" s="66">
        <f t="shared" si="9"/>
        <v>5513445.8100000005</v>
      </c>
    </row>
    <row r="49" spans="1:7" x14ac:dyDescent="0.25">
      <c r="A49" s="68" t="s">
        <v>345</v>
      </c>
      <c r="B49" s="58">
        <v>1235250</v>
      </c>
      <c r="C49" s="58">
        <v>319589</v>
      </c>
      <c r="D49" s="58">
        <v>1554839</v>
      </c>
      <c r="E49" s="58">
        <v>281052.66000000003</v>
      </c>
      <c r="F49" s="58">
        <v>281052.66000000003</v>
      </c>
      <c r="G49" s="58">
        <f>D49-E49</f>
        <v>1273786.3399999999</v>
      </c>
    </row>
    <row r="50" spans="1:7" x14ac:dyDescent="0.25">
      <c r="A50" s="68" t="s">
        <v>346</v>
      </c>
      <c r="B50" s="58">
        <v>35000</v>
      </c>
      <c r="C50" s="58">
        <v>116000</v>
      </c>
      <c r="D50" s="58">
        <v>151000</v>
      </c>
      <c r="E50" s="58">
        <v>42282.64</v>
      </c>
      <c r="F50" s="58">
        <v>42282.64</v>
      </c>
      <c r="G50" s="58">
        <f t="shared" ref="G50:G57" si="10">D50-E50</f>
        <v>108717.36</v>
      </c>
    </row>
    <row r="51" spans="1:7" x14ac:dyDescent="0.25">
      <c r="A51" s="68" t="s">
        <v>347</v>
      </c>
      <c r="B51" s="58">
        <v>30000</v>
      </c>
      <c r="C51" s="58">
        <v>-30000</v>
      </c>
      <c r="D51" s="58">
        <v>0</v>
      </c>
      <c r="E51" s="58">
        <v>0</v>
      </c>
      <c r="F51" s="58">
        <v>0</v>
      </c>
      <c r="G51" s="58">
        <f t="shared" si="10"/>
        <v>0</v>
      </c>
    </row>
    <row r="52" spans="1:7" x14ac:dyDescent="0.25">
      <c r="A52" s="68" t="s">
        <v>348</v>
      </c>
      <c r="B52" s="58">
        <v>30000</v>
      </c>
      <c r="C52" s="58">
        <v>100000</v>
      </c>
      <c r="D52" s="58">
        <v>130000</v>
      </c>
      <c r="E52" s="58">
        <v>0</v>
      </c>
      <c r="F52" s="58">
        <v>0</v>
      </c>
      <c r="G52" s="58">
        <f t="shared" si="10"/>
        <v>130000</v>
      </c>
    </row>
    <row r="53" spans="1:7" x14ac:dyDescent="0.25">
      <c r="A53" s="68" t="s">
        <v>349</v>
      </c>
      <c r="B53" s="58">
        <v>0</v>
      </c>
      <c r="C53" s="58">
        <v>693600</v>
      </c>
      <c r="D53" s="58">
        <v>693600</v>
      </c>
      <c r="E53" s="58">
        <v>0</v>
      </c>
      <c r="F53" s="58">
        <v>0</v>
      </c>
      <c r="G53" s="58">
        <f t="shared" si="10"/>
        <v>693600</v>
      </c>
    </row>
    <row r="54" spans="1:7" x14ac:dyDescent="0.25">
      <c r="A54" s="68" t="s">
        <v>350</v>
      </c>
      <c r="B54" s="58">
        <v>70000</v>
      </c>
      <c r="C54" s="58">
        <v>3113000</v>
      </c>
      <c r="D54" s="58">
        <v>3183000</v>
      </c>
      <c r="E54" s="58">
        <v>55657.89</v>
      </c>
      <c r="F54" s="58">
        <v>41997.89</v>
      </c>
      <c r="G54" s="58">
        <f t="shared" si="10"/>
        <v>3127342.11</v>
      </c>
    </row>
    <row r="55" spans="1:7" x14ac:dyDescent="0.25">
      <c r="A55" s="68" t="s">
        <v>351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f t="shared" si="10"/>
        <v>0</v>
      </c>
    </row>
    <row r="56" spans="1:7" x14ac:dyDescent="0.25">
      <c r="A56" s="68" t="s">
        <v>352</v>
      </c>
      <c r="B56" s="58">
        <v>200000</v>
      </c>
      <c r="C56" s="58">
        <v>-170000</v>
      </c>
      <c r="D56" s="58">
        <v>30000</v>
      </c>
      <c r="E56" s="58">
        <v>0</v>
      </c>
      <c r="F56" s="58">
        <v>0</v>
      </c>
      <c r="G56" s="58">
        <f t="shared" si="10"/>
        <v>30000</v>
      </c>
    </row>
    <row r="57" spans="1:7" x14ac:dyDescent="0.25">
      <c r="A57" s="68" t="s">
        <v>353</v>
      </c>
      <c r="B57" s="58">
        <v>150000</v>
      </c>
      <c r="C57" s="58">
        <v>0</v>
      </c>
      <c r="D57" s="58">
        <v>150000</v>
      </c>
      <c r="E57" s="58">
        <v>0</v>
      </c>
      <c r="F57" s="58">
        <v>0</v>
      </c>
      <c r="G57" s="58">
        <f t="shared" si="10"/>
        <v>150000</v>
      </c>
    </row>
    <row r="58" spans="1:7" x14ac:dyDescent="0.25">
      <c r="A58" s="67" t="s">
        <v>354</v>
      </c>
      <c r="B58" s="66">
        <f t="shared" ref="B58:G58" si="11">SUM(B59:B61)</f>
        <v>44505000.009999998</v>
      </c>
      <c r="C58" s="66">
        <f t="shared" si="11"/>
        <v>7973964.2200000007</v>
      </c>
      <c r="D58" s="66">
        <f t="shared" si="11"/>
        <v>52478964.229999997</v>
      </c>
      <c r="E58" s="66">
        <f t="shared" si="11"/>
        <v>5908539.2400000002</v>
      </c>
      <c r="F58" s="66">
        <f t="shared" si="11"/>
        <v>5908539.2400000002</v>
      </c>
      <c r="G58" s="66">
        <f t="shared" si="11"/>
        <v>46570424.989999995</v>
      </c>
    </row>
    <row r="59" spans="1:7" x14ac:dyDescent="0.25">
      <c r="A59" s="68" t="s">
        <v>355</v>
      </c>
      <c r="B59" s="58">
        <v>38746669.32</v>
      </c>
      <c r="C59" s="58">
        <v>7139628.3600000003</v>
      </c>
      <c r="D59" s="58">
        <v>45886297.68</v>
      </c>
      <c r="E59" s="58">
        <v>3172123.14</v>
      </c>
      <c r="F59" s="58">
        <v>3172123.14</v>
      </c>
      <c r="G59" s="58">
        <f>D59-E59</f>
        <v>42714174.539999999</v>
      </c>
    </row>
    <row r="60" spans="1:7" x14ac:dyDescent="0.25">
      <c r="A60" s="68" t="s">
        <v>356</v>
      </c>
      <c r="B60" s="58">
        <v>5758330.6899999995</v>
      </c>
      <c r="C60" s="58">
        <v>834335.85999999987</v>
      </c>
      <c r="D60" s="58">
        <v>6592666.5499999989</v>
      </c>
      <c r="E60" s="58">
        <v>2736416.1</v>
      </c>
      <c r="F60" s="58">
        <v>2736416.1</v>
      </c>
      <c r="G60" s="58">
        <f t="shared" ref="G60:G61" si="12">D60-E60</f>
        <v>3856250.4499999988</v>
      </c>
    </row>
    <row r="61" spans="1:7" x14ac:dyDescent="0.25">
      <c r="A61" s="68" t="s">
        <v>357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f t="shared" si="12"/>
        <v>0</v>
      </c>
    </row>
    <row r="62" spans="1:7" x14ac:dyDescent="0.25">
      <c r="A62" s="67" t="s">
        <v>358</v>
      </c>
      <c r="B62" s="66">
        <f t="shared" ref="B62:G62" si="13">SUM(B63:B67,B69:B70)</f>
        <v>2358952.58</v>
      </c>
      <c r="C62" s="66">
        <f t="shared" si="13"/>
        <v>1160097.5200000003</v>
      </c>
      <c r="D62" s="66">
        <f t="shared" si="13"/>
        <v>3519050.1000000006</v>
      </c>
      <c r="E62" s="66">
        <f t="shared" si="13"/>
        <v>0</v>
      </c>
      <c r="F62" s="66">
        <f t="shared" si="13"/>
        <v>0</v>
      </c>
      <c r="G62" s="66">
        <f t="shared" si="13"/>
        <v>3519050.1000000006</v>
      </c>
    </row>
    <row r="63" spans="1:7" x14ac:dyDescent="0.25">
      <c r="A63" s="68" t="s">
        <v>359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f>D63-E63</f>
        <v>0</v>
      </c>
    </row>
    <row r="64" spans="1:7" x14ac:dyDescent="0.25">
      <c r="A64" s="68" t="s">
        <v>360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f t="shared" ref="G64:G70" si="14">D64-E64</f>
        <v>0</v>
      </c>
    </row>
    <row r="65" spans="1:7" x14ac:dyDescent="0.25">
      <c r="A65" s="68" t="s">
        <v>361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f t="shared" si="14"/>
        <v>0</v>
      </c>
    </row>
    <row r="66" spans="1:7" x14ac:dyDescent="0.25">
      <c r="A66" s="68" t="s">
        <v>362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f t="shared" si="14"/>
        <v>0</v>
      </c>
    </row>
    <row r="67" spans="1:7" x14ac:dyDescent="0.25">
      <c r="A67" s="68" t="s">
        <v>363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f t="shared" si="14"/>
        <v>0</v>
      </c>
    </row>
    <row r="68" spans="1:7" x14ac:dyDescent="0.25">
      <c r="A68" s="68" t="s">
        <v>364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f t="shared" si="14"/>
        <v>0</v>
      </c>
    </row>
    <row r="69" spans="1:7" x14ac:dyDescent="0.25">
      <c r="A69" s="68" t="s">
        <v>365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f t="shared" si="14"/>
        <v>0</v>
      </c>
    </row>
    <row r="70" spans="1:7" x14ac:dyDescent="0.25">
      <c r="A70" s="68" t="s">
        <v>366</v>
      </c>
      <c r="B70" s="58">
        <v>2358952.58</v>
      </c>
      <c r="C70" s="58">
        <v>1160097.5200000003</v>
      </c>
      <c r="D70" s="58">
        <v>3519050.1000000006</v>
      </c>
      <c r="E70" s="58">
        <v>0</v>
      </c>
      <c r="F70" s="58">
        <v>0</v>
      </c>
      <c r="G70" s="58">
        <f t="shared" si="14"/>
        <v>3519050.1000000006</v>
      </c>
    </row>
    <row r="71" spans="1:7" x14ac:dyDescent="0.25">
      <c r="A71" s="67" t="s">
        <v>367</v>
      </c>
      <c r="B71" s="66">
        <f t="shared" ref="B71:G71" si="15">SUM(B72:B74)</f>
        <v>406000</v>
      </c>
      <c r="C71" s="66">
        <f t="shared" si="15"/>
        <v>-250000</v>
      </c>
      <c r="D71" s="66">
        <f t="shared" si="15"/>
        <v>156000</v>
      </c>
      <c r="E71" s="66">
        <f t="shared" si="15"/>
        <v>0</v>
      </c>
      <c r="F71" s="66">
        <f t="shared" si="15"/>
        <v>0</v>
      </c>
      <c r="G71" s="66">
        <f t="shared" si="15"/>
        <v>156000</v>
      </c>
    </row>
    <row r="72" spans="1:7" x14ac:dyDescent="0.25">
      <c r="A72" s="68" t="s">
        <v>368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f>D72-E72</f>
        <v>0</v>
      </c>
    </row>
    <row r="73" spans="1:7" x14ac:dyDescent="0.25">
      <c r="A73" s="68" t="s">
        <v>369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f t="shared" ref="G73:G74" si="16">D73-E73</f>
        <v>0</v>
      </c>
    </row>
    <row r="74" spans="1:7" x14ac:dyDescent="0.25">
      <c r="A74" s="68" t="s">
        <v>370</v>
      </c>
      <c r="B74" s="58">
        <v>406000</v>
      </c>
      <c r="C74" s="58">
        <v>-250000</v>
      </c>
      <c r="D74" s="58">
        <v>156000</v>
      </c>
      <c r="E74" s="58">
        <v>0</v>
      </c>
      <c r="F74" s="58">
        <v>0</v>
      </c>
      <c r="G74" s="58">
        <f t="shared" si="16"/>
        <v>156000</v>
      </c>
    </row>
    <row r="75" spans="1:7" x14ac:dyDescent="0.25">
      <c r="A75" s="67" t="s">
        <v>371</v>
      </c>
      <c r="B75" s="66">
        <f t="shared" ref="B75:G75" si="17">SUM(B76:B82)</f>
        <v>0</v>
      </c>
      <c r="C75" s="66">
        <f t="shared" si="17"/>
        <v>0</v>
      </c>
      <c r="D75" s="66">
        <f t="shared" si="17"/>
        <v>0</v>
      </c>
      <c r="E75" s="66">
        <f t="shared" si="17"/>
        <v>0</v>
      </c>
      <c r="F75" s="66">
        <f t="shared" si="17"/>
        <v>0</v>
      </c>
      <c r="G75" s="66">
        <f t="shared" si="17"/>
        <v>0</v>
      </c>
    </row>
    <row r="76" spans="1:7" x14ac:dyDescent="0.25">
      <c r="A76" s="68" t="s">
        <v>372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f>D76-E76</f>
        <v>0</v>
      </c>
    </row>
    <row r="77" spans="1:7" x14ac:dyDescent="0.25">
      <c r="A77" s="68" t="s">
        <v>373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f t="shared" ref="G77:G82" si="18">D77-E77</f>
        <v>0</v>
      </c>
    </row>
    <row r="78" spans="1:7" x14ac:dyDescent="0.25">
      <c r="A78" s="68" t="s">
        <v>374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f t="shared" si="18"/>
        <v>0</v>
      </c>
    </row>
    <row r="79" spans="1:7" x14ac:dyDescent="0.25">
      <c r="A79" s="68" t="s">
        <v>375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f t="shared" si="18"/>
        <v>0</v>
      </c>
    </row>
    <row r="80" spans="1:7" x14ac:dyDescent="0.25">
      <c r="A80" s="68" t="s">
        <v>376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f t="shared" si="18"/>
        <v>0</v>
      </c>
    </row>
    <row r="81" spans="1:7" x14ac:dyDescent="0.25">
      <c r="A81" s="68" t="s">
        <v>377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f t="shared" si="18"/>
        <v>0</v>
      </c>
    </row>
    <row r="82" spans="1:7" x14ac:dyDescent="0.25">
      <c r="A82" s="68" t="s">
        <v>378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f t="shared" si="18"/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379</v>
      </c>
      <c r="B84" s="66">
        <f t="shared" ref="B84:G84" si="19">SUM(B85,B93,B103,B113,B123,B133,B137,B146,B150)</f>
        <v>0</v>
      </c>
      <c r="C84" s="66">
        <f t="shared" si="19"/>
        <v>19792723.439999998</v>
      </c>
      <c r="D84" s="66">
        <f t="shared" si="19"/>
        <v>19792723.439999998</v>
      </c>
      <c r="E84" s="66">
        <f t="shared" si="19"/>
        <v>17407524.689999998</v>
      </c>
      <c r="F84" s="66">
        <f t="shared" si="19"/>
        <v>17205552.259999998</v>
      </c>
      <c r="G84" s="66">
        <f t="shared" si="19"/>
        <v>2385198.75</v>
      </c>
    </row>
    <row r="85" spans="1:7" x14ac:dyDescent="0.25">
      <c r="A85" s="67" t="s">
        <v>306</v>
      </c>
      <c r="B85" s="66">
        <f t="shared" ref="B85:G85" si="20">SUM(B86:B92)</f>
        <v>0</v>
      </c>
      <c r="C85" s="66">
        <f t="shared" si="20"/>
        <v>2354223.02</v>
      </c>
      <c r="D85" s="66">
        <f t="shared" si="20"/>
        <v>2354223.02</v>
      </c>
      <c r="E85" s="66">
        <f t="shared" si="20"/>
        <v>2352545.6</v>
      </c>
      <c r="F85" s="66">
        <f t="shared" si="20"/>
        <v>2352545.6</v>
      </c>
      <c r="G85" s="66">
        <f t="shared" si="20"/>
        <v>1677.4199999999255</v>
      </c>
    </row>
    <row r="86" spans="1:7" x14ac:dyDescent="0.25">
      <c r="A86" s="68" t="s">
        <v>307</v>
      </c>
      <c r="B86" s="58">
        <v>0</v>
      </c>
      <c r="C86" s="58">
        <v>2354223.02</v>
      </c>
      <c r="D86" s="58">
        <v>2354223.02</v>
      </c>
      <c r="E86" s="58">
        <v>2352545.6</v>
      </c>
      <c r="F86" s="58">
        <v>2352545.6</v>
      </c>
      <c r="G86" s="58">
        <f>D86-E86</f>
        <v>1677.4199999999255</v>
      </c>
    </row>
    <row r="87" spans="1:7" x14ac:dyDescent="0.25">
      <c r="A87" s="68" t="s">
        <v>308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f t="shared" ref="G87:G92" si="21">D87-E87</f>
        <v>0</v>
      </c>
    </row>
    <row r="88" spans="1:7" x14ac:dyDescent="0.25">
      <c r="A88" s="68" t="s">
        <v>309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f t="shared" si="21"/>
        <v>0</v>
      </c>
    </row>
    <row r="89" spans="1:7" x14ac:dyDescent="0.25">
      <c r="A89" s="68" t="s">
        <v>310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f t="shared" si="21"/>
        <v>0</v>
      </c>
    </row>
    <row r="90" spans="1:7" x14ac:dyDescent="0.25">
      <c r="A90" s="68" t="s">
        <v>311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f t="shared" si="21"/>
        <v>0</v>
      </c>
    </row>
    <row r="91" spans="1:7" x14ac:dyDescent="0.25">
      <c r="A91" s="68" t="s">
        <v>312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f t="shared" si="21"/>
        <v>0</v>
      </c>
    </row>
    <row r="92" spans="1:7" x14ac:dyDescent="0.25">
      <c r="A92" s="68" t="s">
        <v>313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f t="shared" si="21"/>
        <v>0</v>
      </c>
    </row>
    <row r="93" spans="1:7" x14ac:dyDescent="0.25">
      <c r="A93" s="67" t="s">
        <v>314</v>
      </c>
      <c r="B93" s="66">
        <f t="shared" ref="B93:G93" si="22">SUM(B94:B102)</f>
        <v>0</v>
      </c>
      <c r="C93" s="66">
        <f t="shared" si="22"/>
        <v>0</v>
      </c>
      <c r="D93" s="66">
        <f t="shared" si="22"/>
        <v>0</v>
      </c>
      <c r="E93" s="66">
        <f t="shared" si="22"/>
        <v>0</v>
      </c>
      <c r="F93" s="66">
        <f t="shared" si="22"/>
        <v>0</v>
      </c>
      <c r="G93" s="66">
        <f t="shared" si="22"/>
        <v>0</v>
      </c>
    </row>
    <row r="94" spans="1:7" x14ac:dyDescent="0.25">
      <c r="A94" s="68" t="s">
        <v>315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f>D94-E94</f>
        <v>0</v>
      </c>
    </row>
    <row r="95" spans="1:7" x14ac:dyDescent="0.25">
      <c r="A95" s="68" t="s">
        <v>316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f t="shared" ref="G95:G102" si="23">D95-E95</f>
        <v>0</v>
      </c>
    </row>
    <row r="96" spans="1:7" x14ac:dyDescent="0.25">
      <c r="A96" s="68" t="s">
        <v>317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f t="shared" si="23"/>
        <v>0</v>
      </c>
    </row>
    <row r="97" spans="1:7" x14ac:dyDescent="0.25">
      <c r="A97" s="68" t="s">
        <v>318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f t="shared" si="23"/>
        <v>0</v>
      </c>
    </row>
    <row r="98" spans="1:7" x14ac:dyDescent="0.25">
      <c r="A98" s="70" t="s">
        <v>319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f t="shared" si="23"/>
        <v>0</v>
      </c>
    </row>
    <row r="99" spans="1:7" x14ac:dyDescent="0.25">
      <c r="A99" s="68" t="s">
        <v>320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f t="shared" si="23"/>
        <v>0</v>
      </c>
    </row>
    <row r="100" spans="1:7" x14ac:dyDescent="0.25">
      <c r="A100" s="68" t="s">
        <v>321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f t="shared" si="23"/>
        <v>0</v>
      </c>
    </row>
    <row r="101" spans="1:7" x14ac:dyDescent="0.25">
      <c r="A101" s="68" t="s">
        <v>322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f t="shared" si="23"/>
        <v>0</v>
      </c>
    </row>
    <row r="102" spans="1:7" x14ac:dyDescent="0.25">
      <c r="A102" s="68" t="s">
        <v>323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f t="shared" si="23"/>
        <v>0</v>
      </c>
    </row>
    <row r="103" spans="1:7" x14ac:dyDescent="0.25">
      <c r="A103" s="67" t="s">
        <v>324</v>
      </c>
      <c r="B103" s="66">
        <f t="shared" ref="B103:G103" si="24">SUM(B104:B112)</f>
        <v>0</v>
      </c>
      <c r="C103" s="66">
        <f t="shared" si="24"/>
        <v>20000</v>
      </c>
      <c r="D103" s="66">
        <f t="shared" si="24"/>
        <v>20000</v>
      </c>
      <c r="E103" s="66">
        <f t="shared" si="24"/>
        <v>0</v>
      </c>
      <c r="F103" s="66">
        <f t="shared" si="24"/>
        <v>0</v>
      </c>
      <c r="G103" s="66">
        <f t="shared" si="24"/>
        <v>20000</v>
      </c>
    </row>
    <row r="104" spans="1:7" x14ac:dyDescent="0.25">
      <c r="A104" s="68" t="s">
        <v>325</v>
      </c>
      <c r="B104" s="58">
        <v>0</v>
      </c>
      <c r="C104" s="58">
        <v>20000</v>
      </c>
      <c r="D104" s="58">
        <v>20000</v>
      </c>
      <c r="E104" s="58">
        <v>0</v>
      </c>
      <c r="F104" s="58">
        <v>0</v>
      </c>
      <c r="G104" s="58">
        <f>D104-E104</f>
        <v>20000</v>
      </c>
    </row>
    <row r="105" spans="1:7" x14ac:dyDescent="0.25">
      <c r="A105" s="68" t="s">
        <v>326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f t="shared" ref="G105:G112" si="25">D105-E105</f>
        <v>0</v>
      </c>
    </row>
    <row r="106" spans="1:7" x14ac:dyDescent="0.25">
      <c r="A106" s="68" t="s">
        <v>327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f t="shared" si="25"/>
        <v>0</v>
      </c>
    </row>
    <row r="107" spans="1:7" x14ac:dyDescent="0.25">
      <c r="A107" s="68" t="s">
        <v>328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f t="shared" si="25"/>
        <v>0</v>
      </c>
    </row>
    <row r="108" spans="1:7" x14ac:dyDescent="0.25">
      <c r="A108" s="68" t="s">
        <v>329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f t="shared" si="25"/>
        <v>0</v>
      </c>
    </row>
    <row r="109" spans="1:7" x14ac:dyDescent="0.25">
      <c r="A109" s="68" t="s">
        <v>330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f t="shared" si="25"/>
        <v>0</v>
      </c>
    </row>
    <row r="110" spans="1:7" x14ac:dyDescent="0.25">
      <c r="A110" s="68" t="s">
        <v>331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f t="shared" si="25"/>
        <v>0</v>
      </c>
    </row>
    <row r="111" spans="1:7" x14ac:dyDescent="0.25">
      <c r="A111" s="68" t="s">
        <v>332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f t="shared" si="25"/>
        <v>0</v>
      </c>
    </row>
    <row r="112" spans="1:7" x14ac:dyDescent="0.25">
      <c r="A112" s="68" t="s">
        <v>333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f t="shared" si="25"/>
        <v>0</v>
      </c>
    </row>
    <row r="113" spans="1:7" x14ac:dyDescent="0.25">
      <c r="A113" s="67" t="s">
        <v>334</v>
      </c>
      <c r="B113" s="66">
        <f t="shared" ref="B113:G113" si="26">SUM(B114:B122)</f>
        <v>0</v>
      </c>
      <c r="C113" s="66">
        <f t="shared" si="26"/>
        <v>3634897.33</v>
      </c>
      <c r="D113" s="66">
        <f t="shared" si="26"/>
        <v>3634897.33</v>
      </c>
      <c r="E113" s="66">
        <f t="shared" si="26"/>
        <v>2771383.5700000003</v>
      </c>
      <c r="F113" s="66">
        <f t="shared" si="26"/>
        <v>2569411.14</v>
      </c>
      <c r="G113" s="66">
        <f t="shared" si="26"/>
        <v>863513.76</v>
      </c>
    </row>
    <row r="114" spans="1:7" x14ac:dyDescent="0.25">
      <c r="A114" s="68" t="s">
        <v>335</v>
      </c>
      <c r="B114" s="58">
        <v>0</v>
      </c>
      <c r="C114" s="58">
        <v>1065486.19</v>
      </c>
      <c r="D114" s="58">
        <v>1065486.19</v>
      </c>
      <c r="E114" s="58">
        <v>201972.43</v>
      </c>
      <c r="F114" s="58">
        <v>0</v>
      </c>
      <c r="G114" s="58">
        <f>D114-E114</f>
        <v>863513.76</v>
      </c>
    </row>
    <row r="115" spans="1:7" x14ac:dyDescent="0.25">
      <c r="A115" s="68" t="s">
        <v>336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f t="shared" ref="G115:G122" si="27">D115-E115</f>
        <v>0</v>
      </c>
    </row>
    <row r="116" spans="1:7" x14ac:dyDescent="0.25">
      <c r="A116" s="68" t="s">
        <v>337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f t="shared" si="27"/>
        <v>0</v>
      </c>
    </row>
    <row r="117" spans="1:7" x14ac:dyDescent="0.25">
      <c r="A117" s="68" t="s">
        <v>338</v>
      </c>
      <c r="B117" s="58">
        <v>0</v>
      </c>
      <c r="C117" s="58">
        <v>2569411.14</v>
      </c>
      <c r="D117" s="58">
        <v>2569411.14</v>
      </c>
      <c r="E117" s="58">
        <v>2569411.14</v>
      </c>
      <c r="F117" s="58">
        <v>2569411.14</v>
      </c>
      <c r="G117" s="58">
        <f t="shared" si="27"/>
        <v>0</v>
      </c>
    </row>
    <row r="118" spans="1:7" x14ac:dyDescent="0.25">
      <c r="A118" s="68" t="s">
        <v>339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f t="shared" si="27"/>
        <v>0</v>
      </c>
    </row>
    <row r="119" spans="1:7" x14ac:dyDescent="0.25">
      <c r="A119" s="68" t="s">
        <v>340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f t="shared" si="27"/>
        <v>0</v>
      </c>
    </row>
    <row r="120" spans="1:7" x14ac:dyDescent="0.25">
      <c r="A120" s="68" t="s">
        <v>341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f t="shared" si="27"/>
        <v>0</v>
      </c>
    </row>
    <row r="121" spans="1:7" x14ac:dyDescent="0.25">
      <c r="A121" s="68" t="s">
        <v>342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f t="shared" si="27"/>
        <v>0</v>
      </c>
    </row>
    <row r="122" spans="1:7" x14ac:dyDescent="0.25">
      <c r="A122" s="68" t="s">
        <v>343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f t="shared" si="27"/>
        <v>0</v>
      </c>
    </row>
    <row r="123" spans="1:7" x14ac:dyDescent="0.25">
      <c r="A123" s="67" t="s">
        <v>344</v>
      </c>
      <c r="B123" s="66">
        <f t="shared" ref="B123:G123" si="28">SUM(B124:B132)</f>
        <v>0</v>
      </c>
      <c r="C123" s="66">
        <f t="shared" si="28"/>
        <v>300000</v>
      </c>
      <c r="D123" s="66">
        <f t="shared" si="28"/>
        <v>300000</v>
      </c>
      <c r="E123" s="66">
        <f t="shared" si="28"/>
        <v>0</v>
      </c>
      <c r="F123" s="66">
        <f t="shared" si="28"/>
        <v>0</v>
      </c>
      <c r="G123" s="66">
        <f t="shared" si="28"/>
        <v>300000</v>
      </c>
    </row>
    <row r="124" spans="1:7" x14ac:dyDescent="0.25">
      <c r="A124" s="68" t="s">
        <v>345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f>D124-E124</f>
        <v>0</v>
      </c>
    </row>
    <row r="125" spans="1:7" x14ac:dyDescent="0.25">
      <c r="A125" s="68" t="s">
        <v>346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f t="shared" ref="G125:G132" si="29">D125-E125</f>
        <v>0</v>
      </c>
    </row>
    <row r="126" spans="1:7" x14ac:dyDescent="0.25">
      <c r="A126" s="68" t="s">
        <v>347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f t="shared" si="29"/>
        <v>0</v>
      </c>
    </row>
    <row r="127" spans="1:7" x14ac:dyDescent="0.25">
      <c r="A127" s="68" t="s">
        <v>348</v>
      </c>
      <c r="B127" s="58">
        <v>0</v>
      </c>
      <c r="C127" s="58">
        <v>300000</v>
      </c>
      <c r="D127" s="58">
        <v>300000</v>
      </c>
      <c r="E127" s="58">
        <v>0</v>
      </c>
      <c r="F127" s="58">
        <v>0</v>
      </c>
      <c r="G127" s="58">
        <f t="shared" si="29"/>
        <v>300000</v>
      </c>
    </row>
    <row r="128" spans="1:7" x14ac:dyDescent="0.25">
      <c r="A128" s="68" t="s">
        <v>349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f t="shared" si="29"/>
        <v>0</v>
      </c>
    </row>
    <row r="129" spans="1:7" x14ac:dyDescent="0.25">
      <c r="A129" s="68" t="s">
        <v>350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f t="shared" si="29"/>
        <v>0</v>
      </c>
    </row>
    <row r="130" spans="1:7" x14ac:dyDescent="0.25">
      <c r="A130" s="68" t="s">
        <v>351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f t="shared" si="29"/>
        <v>0</v>
      </c>
    </row>
    <row r="131" spans="1:7" x14ac:dyDescent="0.25">
      <c r="A131" s="68" t="s">
        <v>352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f t="shared" si="29"/>
        <v>0</v>
      </c>
    </row>
    <row r="132" spans="1:7" x14ac:dyDescent="0.25">
      <c r="A132" s="68" t="s">
        <v>353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f t="shared" si="29"/>
        <v>0</v>
      </c>
    </row>
    <row r="133" spans="1:7" x14ac:dyDescent="0.25">
      <c r="A133" s="67" t="s">
        <v>354</v>
      </c>
      <c r="B133" s="66">
        <f t="shared" ref="B133:G133" si="30">SUM(B134:B136)</f>
        <v>0</v>
      </c>
      <c r="C133" s="66">
        <f t="shared" si="30"/>
        <v>13483603.09</v>
      </c>
      <c r="D133" s="66">
        <f t="shared" si="30"/>
        <v>13483603.09</v>
      </c>
      <c r="E133" s="66">
        <f t="shared" si="30"/>
        <v>12283595.52</v>
      </c>
      <c r="F133" s="66">
        <f t="shared" si="30"/>
        <v>12283595.52</v>
      </c>
      <c r="G133" s="66">
        <f t="shared" si="30"/>
        <v>1200007.5700000003</v>
      </c>
    </row>
    <row r="134" spans="1:7" x14ac:dyDescent="0.25">
      <c r="A134" s="68" t="s">
        <v>355</v>
      </c>
      <c r="B134" s="58">
        <v>0</v>
      </c>
      <c r="C134" s="58">
        <v>13483603.09</v>
      </c>
      <c r="D134" s="58">
        <v>13483603.09</v>
      </c>
      <c r="E134" s="58">
        <v>12283595.52</v>
      </c>
      <c r="F134" s="58">
        <v>12283595.52</v>
      </c>
      <c r="G134" s="58">
        <f>D134-E134</f>
        <v>1200007.5700000003</v>
      </c>
    </row>
    <row r="135" spans="1:7" x14ac:dyDescent="0.25">
      <c r="A135" s="68" t="s">
        <v>356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f t="shared" ref="G135:G136" si="31">D135-E135</f>
        <v>0</v>
      </c>
    </row>
    <row r="136" spans="1:7" x14ac:dyDescent="0.25">
      <c r="A136" s="68" t="s">
        <v>357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f t="shared" si="31"/>
        <v>0</v>
      </c>
    </row>
    <row r="137" spans="1:7" x14ac:dyDescent="0.25">
      <c r="A137" s="67" t="s">
        <v>358</v>
      </c>
      <c r="B137" s="66">
        <f t="shared" ref="B137:G137" si="32">SUM(B138:B142,B144:B145)</f>
        <v>0</v>
      </c>
      <c r="C137" s="66">
        <f t="shared" si="32"/>
        <v>0</v>
      </c>
      <c r="D137" s="66">
        <f t="shared" si="32"/>
        <v>0</v>
      </c>
      <c r="E137" s="66">
        <f t="shared" si="32"/>
        <v>0</v>
      </c>
      <c r="F137" s="66">
        <f t="shared" si="32"/>
        <v>0</v>
      </c>
      <c r="G137" s="66">
        <f t="shared" si="32"/>
        <v>0</v>
      </c>
    </row>
    <row r="138" spans="1:7" x14ac:dyDescent="0.25">
      <c r="A138" s="68" t="s">
        <v>359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f>D138-E138</f>
        <v>0</v>
      </c>
    </row>
    <row r="139" spans="1:7" x14ac:dyDescent="0.25">
      <c r="A139" s="68" t="s">
        <v>360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f t="shared" ref="G139:G145" si="33">D139-E139</f>
        <v>0</v>
      </c>
    </row>
    <row r="140" spans="1:7" x14ac:dyDescent="0.25">
      <c r="A140" s="68" t="s">
        <v>361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f t="shared" si="33"/>
        <v>0</v>
      </c>
    </row>
    <row r="141" spans="1:7" x14ac:dyDescent="0.25">
      <c r="A141" s="68" t="s">
        <v>362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f t="shared" si="33"/>
        <v>0</v>
      </c>
    </row>
    <row r="142" spans="1:7" x14ac:dyDescent="0.25">
      <c r="A142" s="68" t="s">
        <v>363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f t="shared" si="33"/>
        <v>0</v>
      </c>
    </row>
    <row r="143" spans="1:7" x14ac:dyDescent="0.25">
      <c r="A143" s="68" t="s">
        <v>364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f t="shared" si="33"/>
        <v>0</v>
      </c>
    </row>
    <row r="144" spans="1:7" x14ac:dyDescent="0.25">
      <c r="A144" s="68" t="s">
        <v>365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f t="shared" si="33"/>
        <v>0</v>
      </c>
    </row>
    <row r="145" spans="1:7" x14ac:dyDescent="0.25">
      <c r="A145" s="68" t="s">
        <v>366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f t="shared" si="33"/>
        <v>0</v>
      </c>
    </row>
    <row r="146" spans="1:7" x14ac:dyDescent="0.25">
      <c r="A146" s="67" t="s">
        <v>367</v>
      </c>
      <c r="B146" s="66">
        <f t="shared" ref="B146:G146" si="34">SUM(B147:B149)</f>
        <v>0</v>
      </c>
      <c r="C146" s="66">
        <f t="shared" si="34"/>
        <v>0</v>
      </c>
      <c r="D146" s="66">
        <f t="shared" si="34"/>
        <v>0</v>
      </c>
      <c r="E146" s="66">
        <f t="shared" si="34"/>
        <v>0</v>
      </c>
      <c r="F146" s="66">
        <f t="shared" si="34"/>
        <v>0</v>
      </c>
      <c r="G146" s="66">
        <f t="shared" si="34"/>
        <v>0</v>
      </c>
    </row>
    <row r="147" spans="1:7" x14ac:dyDescent="0.25">
      <c r="A147" s="68" t="s">
        <v>368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f>D147-E147</f>
        <v>0</v>
      </c>
    </row>
    <row r="148" spans="1:7" x14ac:dyDescent="0.25">
      <c r="A148" s="68" t="s">
        <v>369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f t="shared" ref="G148:G149" si="35">D148-E148</f>
        <v>0</v>
      </c>
    </row>
    <row r="149" spans="1:7" x14ac:dyDescent="0.25">
      <c r="A149" s="68" t="s">
        <v>370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f t="shared" si="35"/>
        <v>0</v>
      </c>
    </row>
    <row r="150" spans="1:7" x14ac:dyDescent="0.25">
      <c r="A150" s="67" t="s">
        <v>371</v>
      </c>
      <c r="B150" s="66">
        <f t="shared" ref="B150:G150" si="36">SUM(B151:B157)</f>
        <v>0</v>
      </c>
      <c r="C150" s="66">
        <f t="shared" si="36"/>
        <v>0</v>
      </c>
      <c r="D150" s="66">
        <f t="shared" si="36"/>
        <v>0</v>
      </c>
      <c r="E150" s="66">
        <f t="shared" si="36"/>
        <v>0</v>
      </c>
      <c r="F150" s="66">
        <f t="shared" si="36"/>
        <v>0</v>
      </c>
      <c r="G150" s="66">
        <f t="shared" si="36"/>
        <v>0</v>
      </c>
    </row>
    <row r="151" spans="1:7" x14ac:dyDescent="0.25">
      <c r="A151" s="68" t="s">
        <v>372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f>D151-E151</f>
        <v>0</v>
      </c>
    </row>
    <row r="152" spans="1:7" x14ac:dyDescent="0.25">
      <c r="A152" s="68" t="s">
        <v>373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f t="shared" ref="G152:G157" si="37">D152-E152</f>
        <v>0</v>
      </c>
    </row>
    <row r="153" spans="1:7" x14ac:dyDescent="0.25">
      <c r="A153" s="68" t="s">
        <v>374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f t="shared" si="37"/>
        <v>0</v>
      </c>
    </row>
    <row r="154" spans="1:7" x14ac:dyDescent="0.25">
      <c r="A154" s="70" t="s">
        <v>375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f t="shared" si="37"/>
        <v>0</v>
      </c>
    </row>
    <row r="155" spans="1:7" x14ac:dyDescent="0.25">
      <c r="A155" s="68" t="s">
        <v>376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f t="shared" si="37"/>
        <v>0</v>
      </c>
    </row>
    <row r="156" spans="1:7" x14ac:dyDescent="0.25">
      <c r="A156" s="68" t="s">
        <v>377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f t="shared" si="37"/>
        <v>0</v>
      </c>
    </row>
    <row r="157" spans="1:7" x14ac:dyDescent="0.25">
      <c r="A157" s="68" t="s">
        <v>378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f t="shared" si="37"/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380</v>
      </c>
      <c r="B159" s="73">
        <f t="shared" ref="B159:G159" si="38">B9+B84</f>
        <v>197134800.00000003</v>
      </c>
      <c r="C159" s="73">
        <f t="shared" si="38"/>
        <v>37529858.579999998</v>
      </c>
      <c r="D159" s="73">
        <f t="shared" si="38"/>
        <v>234664658.57999998</v>
      </c>
      <c r="E159" s="73">
        <f t="shared" si="38"/>
        <v>81868817.090000004</v>
      </c>
      <c r="F159" s="73">
        <f t="shared" si="38"/>
        <v>79489725.109999999</v>
      </c>
      <c r="G159" s="73">
        <f t="shared" si="38"/>
        <v>152795841.49000004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132"/>
  <sheetViews>
    <sheetView showGridLines="0" tabSelected="1" zoomScale="75" zoomScaleNormal="75" workbookViewId="0">
      <selection activeCell="C36" sqref="C3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2" t="s">
        <v>381</v>
      </c>
      <c r="B1" s="153"/>
      <c r="C1" s="153"/>
      <c r="D1" s="153"/>
      <c r="E1" s="153"/>
      <c r="F1" s="153"/>
      <c r="G1" s="154"/>
    </row>
    <row r="2" spans="1:7" ht="15" customHeight="1" x14ac:dyDescent="0.25">
      <c r="A2" s="137" t="str">
        <f>'Formato 1'!A2</f>
        <v>MUNICIPIO DOCTOR MORA, GTO.</v>
      </c>
      <c r="B2" s="138"/>
      <c r="C2" s="138"/>
      <c r="D2" s="138"/>
      <c r="E2" s="138"/>
      <c r="F2" s="138"/>
      <c r="G2" s="139"/>
    </row>
    <row r="3" spans="1:7" ht="15" customHeight="1" x14ac:dyDescent="0.25">
      <c r="A3" s="140" t="s">
        <v>298</v>
      </c>
      <c r="B3" s="141"/>
      <c r="C3" s="141"/>
      <c r="D3" s="141"/>
      <c r="E3" s="141"/>
      <c r="F3" s="141"/>
      <c r="G3" s="142"/>
    </row>
    <row r="4" spans="1:7" ht="15" customHeight="1" x14ac:dyDescent="0.25">
      <c r="A4" s="124" t="s">
        <v>382</v>
      </c>
      <c r="B4" s="125"/>
      <c r="C4" s="125"/>
      <c r="D4" s="125"/>
      <c r="E4" s="125"/>
      <c r="F4" s="125"/>
      <c r="G4" s="126"/>
    </row>
    <row r="5" spans="1:7" ht="15" customHeight="1" x14ac:dyDescent="0.25">
      <c r="A5" s="140" t="str">
        <f>'Formato 3'!A4</f>
        <v>DEL 1 DE ENERO DEL 2026 AL 30 DE JUNIO DEL 2026</v>
      </c>
      <c r="B5" s="141"/>
      <c r="C5" s="141"/>
      <c r="D5" s="141"/>
      <c r="E5" s="141"/>
      <c r="F5" s="141"/>
      <c r="G5" s="142"/>
    </row>
    <row r="6" spans="1:7" x14ac:dyDescent="0.25">
      <c r="A6" s="143" t="s">
        <v>2</v>
      </c>
      <c r="B6" s="144"/>
      <c r="C6" s="144"/>
      <c r="D6" s="144"/>
      <c r="E6" s="144"/>
      <c r="F6" s="144"/>
      <c r="G6" s="145"/>
    </row>
    <row r="7" spans="1:7" ht="15" customHeight="1" x14ac:dyDescent="0.25">
      <c r="A7" s="147" t="s">
        <v>5</v>
      </c>
      <c r="B7" s="149" t="s">
        <v>300</v>
      </c>
      <c r="C7" s="149"/>
      <c r="D7" s="149"/>
      <c r="E7" s="149"/>
      <c r="F7" s="149"/>
      <c r="G7" s="151" t="s">
        <v>301</v>
      </c>
    </row>
    <row r="8" spans="1:7" ht="30" x14ac:dyDescent="0.25">
      <c r="A8" s="148"/>
      <c r="B8" s="24" t="s">
        <v>206</v>
      </c>
      <c r="C8" s="7" t="s">
        <v>232</v>
      </c>
      <c r="D8" s="24" t="s">
        <v>233</v>
      </c>
      <c r="E8" s="24" t="s">
        <v>191</v>
      </c>
      <c r="F8" s="24" t="s">
        <v>207</v>
      </c>
      <c r="G8" s="150"/>
    </row>
    <row r="9" spans="1:7" ht="15.75" customHeight="1" x14ac:dyDescent="0.25">
      <c r="A9" s="25" t="s">
        <v>383</v>
      </c>
      <c r="B9" s="29">
        <f>SUM(B10:B83)</f>
        <v>197134800</v>
      </c>
      <c r="C9" s="29">
        <f t="shared" ref="C9:G9" si="0">SUM(C10:C83)</f>
        <v>17737135.140000001</v>
      </c>
      <c r="D9" s="29">
        <f t="shared" si="0"/>
        <v>214871935.13999999</v>
      </c>
      <c r="E9" s="29">
        <f t="shared" si="0"/>
        <v>64461292.399999999</v>
      </c>
      <c r="F9" s="29">
        <f t="shared" si="0"/>
        <v>62284172.850000001</v>
      </c>
      <c r="G9" s="29">
        <f t="shared" si="0"/>
        <v>150410642.73999998</v>
      </c>
    </row>
    <row r="10" spans="1:7" x14ac:dyDescent="0.25">
      <c r="A10" s="55" t="s">
        <v>591</v>
      </c>
      <c r="B10" s="58">
        <v>3120000</v>
      </c>
      <c r="C10" s="58">
        <v>300000</v>
      </c>
      <c r="D10" s="58">
        <v>3420000</v>
      </c>
      <c r="E10" s="58">
        <v>1760000</v>
      </c>
      <c r="F10" s="58">
        <v>1760000</v>
      </c>
      <c r="G10" s="58">
        <v>1660000</v>
      </c>
    </row>
    <row r="11" spans="1:7" x14ac:dyDescent="0.25">
      <c r="A11" s="55" t="s">
        <v>592</v>
      </c>
      <c r="B11" s="58">
        <v>2317800</v>
      </c>
      <c r="C11" s="58">
        <v>-471000</v>
      </c>
      <c r="D11" s="58">
        <v>1846800</v>
      </c>
      <c r="E11" s="58">
        <v>33648.160000000003</v>
      </c>
      <c r="F11" s="58">
        <v>33648.160000000003</v>
      </c>
      <c r="G11" s="58">
        <v>1813151.84</v>
      </c>
    </row>
    <row r="12" spans="1:7" x14ac:dyDescent="0.25">
      <c r="A12" s="55" t="s">
        <v>593</v>
      </c>
      <c r="B12" s="58">
        <v>70000</v>
      </c>
      <c r="C12" s="58">
        <v>0</v>
      </c>
      <c r="D12" s="58">
        <v>70000</v>
      </c>
      <c r="E12" s="58">
        <v>0</v>
      </c>
      <c r="F12" s="58">
        <v>0</v>
      </c>
      <c r="G12" s="58">
        <v>70000</v>
      </c>
    </row>
    <row r="13" spans="1:7" x14ac:dyDescent="0.25">
      <c r="A13" s="55" t="s">
        <v>594</v>
      </c>
      <c r="B13" s="58">
        <v>4926000</v>
      </c>
      <c r="C13" s="58">
        <v>171000</v>
      </c>
      <c r="D13" s="58">
        <v>5097000</v>
      </c>
      <c r="E13" s="58">
        <v>394385.24</v>
      </c>
      <c r="F13" s="58">
        <v>394190.09</v>
      </c>
      <c r="G13" s="58">
        <v>4702614.76</v>
      </c>
    </row>
    <row r="14" spans="1:7" x14ac:dyDescent="0.25">
      <c r="A14" s="55" t="s">
        <v>595</v>
      </c>
      <c r="B14" s="58">
        <v>920000</v>
      </c>
      <c r="C14" s="58">
        <v>0</v>
      </c>
      <c r="D14" s="58">
        <v>920000</v>
      </c>
      <c r="E14" s="58">
        <v>11600</v>
      </c>
      <c r="F14" s="58">
        <v>11600</v>
      </c>
      <c r="G14" s="58">
        <v>908400</v>
      </c>
    </row>
    <row r="15" spans="1:7" x14ac:dyDescent="0.25">
      <c r="A15" s="55" t="s">
        <v>596</v>
      </c>
      <c r="B15" s="58">
        <v>1565000</v>
      </c>
      <c r="C15" s="58">
        <v>0</v>
      </c>
      <c r="D15" s="58">
        <v>1565000</v>
      </c>
      <c r="E15" s="58">
        <v>1037.02</v>
      </c>
      <c r="F15" s="58">
        <v>1037.02</v>
      </c>
      <c r="G15" s="58">
        <v>1563962.98</v>
      </c>
    </row>
    <row r="16" spans="1:7" x14ac:dyDescent="0.25">
      <c r="A16" s="55" t="s">
        <v>597</v>
      </c>
      <c r="B16" s="58">
        <v>1590000</v>
      </c>
      <c r="C16" s="58">
        <v>0</v>
      </c>
      <c r="D16" s="58">
        <v>1590000</v>
      </c>
      <c r="E16" s="58">
        <v>0</v>
      </c>
      <c r="F16" s="58">
        <v>0</v>
      </c>
      <c r="G16" s="58">
        <v>1590000</v>
      </c>
    </row>
    <row r="17" spans="1:7" x14ac:dyDescent="0.25">
      <c r="A17" s="55" t="s">
        <v>598</v>
      </c>
      <c r="B17" s="58">
        <v>140000</v>
      </c>
      <c r="C17" s="58">
        <v>0</v>
      </c>
      <c r="D17" s="58">
        <v>140000</v>
      </c>
      <c r="E17" s="58">
        <v>18212</v>
      </c>
      <c r="F17" s="58">
        <v>18212</v>
      </c>
      <c r="G17" s="58">
        <v>121788</v>
      </c>
    </row>
    <row r="18" spans="1:7" x14ac:dyDescent="0.25">
      <c r="A18" s="55" t="s">
        <v>599</v>
      </c>
      <c r="B18" s="58">
        <v>8816519.1999999993</v>
      </c>
      <c r="C18" s="58">
        <v>0</v>
      </c>
      <c r="D18" s="58">
        <v>8816519.1999999993</v>
      </c>
      <c r="E18" s="58">
        <v>3421454.59</v>
      </c>
      <c r="F18" s="58">
        <v>3421454.59</v>
      </c>
      <c r="G18" s="58">
        <v>5395064.6099999994</v>
      </c>
    </row>
    <row r="19" spans="1:7" x14ac:dyDescent="0.25">
      <c r="A19" s="55" t="s">
        <v>600</v>
      </c>
      <c r="B19" s="58">
        <v>23862662.870000001</v>
      </c>
      <c r="C19" s="58">
        <v>921360</v>
      </c>
      <c r="D19" s="58">
        <v>24784022.870000001</v>
      </c>
      <c r="E19" s="58">
        <v>14950920.24</v>
      </c>
      <c r="F19" s="58">
        <v>14899602.24</v>
      </c>
      <c r="G19" s="58">
        <v>9833102.6300000008</v>
      </c>
    </row>
    <row r="20" spans="1:7" x14ac:dyDescent="0.25">
      <c r="A20" s="55" t="s">
        <v>601</v>
      </c>
      <c r="B20" s="58">
        <v>1581908.42</v>
      </c>
      <c r="C20" s="58">
        <v>0</v>
      </c>
      <c r="D20" s="58">
        <v>1581908.42</v>
      </c>
      <c r="E20" s="58">
        <v>665449.07999999996</v>
      </c>
      <c r="F20" s="58">
        <v>665449.07999999996</v>
      </c>
      <c r="G20" s="58">
        <v>916459.34</v>
      </c>
    </row>
    <row r="21" spans="1:7" x14ac:dyDescent="0.25">
      <c r="A21" s="55" t="s">
        <v>602</v>
      </c>
      <c r="B21" s="58">
        <v>463160.92</v>
      </c>
      <c r="C21" s="58">
        <v>0</v>
      </c>
      <c r="D21" s="58">
        <v>463160.92</v>
      </c>
      <c r="E21" s="58">
        <v>141616.59</v>
      </c>
      <c r="F21" s="58">
        <v>141616.59</v>
      </c>
      <c r="G21" s="58">
        <v>321544.32999999996</v>
      </c>
    </row>
    <row r="22" spans="1:7" x14ac:dyDescent="0.25">
      <c r="A22" s="55" t="s">
        <v>603</v>
      </c>
      <c r="B22" s="58">
        <v>2246059.02</v>
      </c>
      <c r="C22" s="58">
        <v>-82467.88</v>
      </c>
      <c r="D22" s="58">
        <v>2163591.14</v>
      </c>
      <c r="E22" s="58">
        <v>771092.88</v>
      </c>
      <c r="F22" s="58">
        <v>771092.88</v>
      </c>
      <c r="G22" s="58">
        <v>1392498.26</v>
      </c>
    </row>
    <row r="23" spans="1:7" x14ac:dyDescent="0.25">
      <c r="A23" s="55" t="s">
        <v>604</v>
      </c>
      <c r="B23" s="58">
        <v>450257.16</v>
      </c>
      <c r="C23" s="58">
        <v>0</v>
      </c>
      <c r="D23" s="58">
        <v>450257.16</v>
      </c>
      <c r="E23" s="58">
        <v>174227.83</v>
      </c>
      <c r="F23" s="58">
        <v>174227.83</v>
      </c>
      <c r="G23" s="58">
        <v>276029.32999999996</v>
      </c>
    </row>
    <row r="24" spans="1:7" x14ac:dyDescent="0.25">
      <c r="A24" s="55" t="s">
        <v>605</v>
      </c>
      <c r="B24" s="58">
        <v>8129065.9800000004</v>
      </c>
      <c r="C24" s="58">
        <v>2207390.1</v>
      </c>
      <c r="D24" s="58">
        <v>10336456.08</v>
      </c>
      <c r="E24" s="58">
        <v>2035814.81</v>
      </c>
      <c r="F24" s="58">
        <v>2035814.81</v>
      </c>
      <c r="G24" s="58">
        <v>8300641.2700000005</v>
      </c>
    </row>
    <row r="25" spans="1:7" x14ac:dyDescent="0.25">
      <c r="A25" s="55" t="s">
        <v>606</v>
      </c>
      <c r="B25" s="58">
        <v>2086651.14</v>
      </c>
      <c r="C25" s="58">
        <v>-1000</v>
      </c>
      <c r="D25" s="58">
        <v>2085651.14</v>
      </c>
      <c r="E25" s="58">
        <v>704524.85</v>
      </c>
      <c r="F25" s="58">
        <v>704524.85</v>
      </c>
      <c r="G25" s="58">
        <v>1381126.29</v>
      </c>
    </row>
    <row r="26" spans="1:7" x14ac:dyDescent="0.25">
      <c r="A26" s="55" t="s">
        <v>607</v>
      </c>
      <c r="B26" s="58">
        <v>1158012.6299999999</v>
      </c>
      <c r="C26" s="58">
        <v>0</v>
      </c>
      <c r="D26" s="58">
        <v>1158012.6299999999</v>
      </c>
      <c r="E26" s="58">
        <v>395848.51</v>
      </c>
      <c r="F26" s="58">
        <v>395848.51</v>
      </c>
      <c r="G26" s="58">
        <v>762164.11999999988</v>
      </c>
    </row>
    <row r="27" spans="1:7" x14ac:dyDescent="0.25">
      <c r="A27" s="55" t="s">
        <v>608</v>
      </c>
      <c r="B27" s="58">
        <v>915068.32</v>
      </c>
      <c r="C27" s="58">
        <v>0</v>
      </c>
      <c r="D27" s="58">
        <v>915068.32</v>
      </c>
      <c r="E27" s="58">
        <v>311361.42</v>
      </c>
      <c r="F27" s="58">
        <v>311361.42</v>
      </c>
      <c r="G27" s="58">
        <v>603706.89999999991</v>
      </c>
    </row>
    <row r="28" spans="1:7" x14ac:dyDescent="0.25">
      <c r="A28" s="55" t="s">
        <v>609</v>
      </c>
      <c r="B28" s="58">
        <v>1181441.3999999999</v>
      </c>
      <c r="C28" s="58">
        <v>-50000</v>
      </c>
      <c r="D28" s="58">
        <v>1131441.3999999999</v>
      </c>
      <c r="E28" s="58">
        <v>364673.67</v>
      </c>
      <c r="F28" s="58">
        <v>364673.67</v>
      </c>
      <c r="G28" s="58">
        <v>766767.73</v>
      </c>
    </row>
    <row r="29" spans="1:7" x14ac:dyDescent="0.25">
      <c r="A29" s="55" t="s">
        <v>610</v>
      </c>
      <c r="B29" s="58">
        <v>2283527.36</v>
      </c>
      <c r="C29" s="58">
        <v>-35000</v>
      </c>
      <c r="D29" s="58">
        <v>2248527.36</v>
      </c>
      <c r="E29" s="58">
        <v>761874.96</v>
      </c>
      <c r="F29" s="58">
        <v>761874.96</v>
      </c>
      <c r="G29" s="58">
        <v>1486652.4</v>
      </c>
    </row>
    <row r="30" spans="1:7" x14ac:dyDescent="0.25">
      <c r="A30" s="55" t="s">
        <v>611</v>
      </c>
      <c r="B30" s="58">
        <v>1301625.28</v>
      </c>
      <c r="C30" s="58">
        <v>0</v>
      </c>
      <c r="D30" s="58">
        <v>1301625.28</v>
      </c>
      <c r="E30" s="58">
        <v>581637.11</v>
      </c>
      <c r="F30" s="58">
        <v>581637.11</v>
      </c>
      <c r="G30" s="58">
        <v>719988.17</v>
      </c>
    </row>
    <row r="31" spans="1:7" x14ac:dyDescent="0.25">
      <c r="A31" s="55" t="s">
        <v>612</v>
      </c>
      <c r="B31" s="58">
        <v>11366053.58</v>
      </c>
      <c r="C31" s="58">
        <v>952199.87999999989</v>
      </c>
      <c r="D31" s="58">
        <v>12318253.460000001</v>
      </c>
      <c r="E31" s="58">
        <v>4468580.3499999996</v>
      </c>
      <c r="F31" s="58">
        <v>4468580.3499999996</v>
      </c>
      <c r="G31" s="58">
        <v>7849673.1100000003</v>
      </c>
    </row>
    <row r="32" spans="1:7" x14ac:dyDescent="0.25">
      <c r="A32" s="55" t="s">
        <v>613</v>
      </c>
      <c r="B32" s="58">
        <v>1432752</v>
      </c>
      <c r="C32" s="58">
        <v>0</v>
      </c>
      <c r="D32" s="58">
        <v>1432752</v>
      </c>
      <c r="E32" s="58">
        <v>501938.28</v>
      </c>
      <c r="F32" s="58">
        <v>501938.28</v>
      </c>
      <c r="G32" s="58">
        <v>930813.72</v>
      </c>
    </row>
    <row r="33" spans="1:7" x14ac:dyDescent="0.25">
      <c r="A33" s="55" t="s">
        <v>614</v>
      </c>
      <c r="B33" s="58">
        <v>3279654.71</v>
      </c>
      <c r="C33" s="58">
        <v>60000</v>
      </c>
      <c r="D33" s="58">
        <v>3339654.71</v>
      </c>
      <c r="E33" s="58">
        <v>1469674.6</v>
      </c>
      <c r="F33" s="58">
        <v>1469674.6</v>
      </c>
      <c r="G33" s="58">
        <v>1869980.1099999999</v>
      </c>
    </row>
    <row r="34" spans="1:7" x14ac:dyDescent="0.25">
      <c r="A34" s="55" t="s">
        <v>615</v>
      </c>
      <c r="B34" s="58">
        <v>1063500.31</v>
      </c>
      <c r="C34" s="58">
        <v>-60000</v>
      </c>
      <c r="D34" s="58">
        <v>1003500.31</v>
      </c>
      <c r="E34" s="58">
        <v>161032.71</v>
      </c>
      <c r="F34" s="58">
        <v>161032.71</v>
      </c>
      <c r="G34" s="58">
        <v>842467.60000000009</v>
      </c>
    </row>
    <row r="35" spans="1:7" x14ac:dyDescent="0.25">
      <c r="A35" s="55" t="s">
        <v>616</v>
      </c>
      <c r="B35" s="58">
        <v>1964557.85</v>
      </c>
      <c r="C35" s="58">
        <v>6500</v>
      </c>
      <c r="D35" s="58">
        <v>1971057.85</v>
      </c>
      <c r="E35" s="58">
        <v>745921.04</v>
      </c>
      <c r="F35" s="58">
        <v>745921.04</v>
      </c>
      <c r="G35" s="58">
        <v>1225136.81</v>
      </c>
    </row>
    <row r="36" spans="1:7" x14ac:dyDescent="0.25">
      <c r="A36" s="55" t="s">
        <v>617</v>
      </c>
      <c r="B36" s="58">
        <v>2287437.2799999998</v>
      </c>
      <c r="C36" s="58">
        <v>120000</v>
      </c>
      <c r="D36" s="58">
        <v>2407437.2799999998</v>
      </c>
      <c r="E36" s="58">
        <v>758342.43</v>
      </c>
      <c r="F36" s="58">
        <v>758342.43</v>
      </c>
      <c r="G36" s="58">
        <v>1649094.8499999996</v>
      </c>
    </row>
    <row r="37" spans="1:7" x14ac:dyDescent="0.25">
      <c r="A37" s="55" t="s">
        <v>618</v>
      </c>
      <c r="B37" s="58">
        <v>6501901.4199999999</v>
      </c>
      <c r="C37" s="58">
        <v>405000</v>
      </c>
      <c r="D37" s="58">
        <v>6906901.4199999999</v>
      </c>
      <c r="E37" s="58">
        <v>2361411.29</v>
      </c>
      <c r="F37" s="58">
        <v>2361411.29</v>
      </c>
      <c r="G37" s="58">
        <v>4545490.13</v>
      </c>
    </row>
    <row r="38" spans="1:7" x14ac:dyDescent="0.25">
      <c r="A38" s="55" t="s">
        <v>619</v>
      </c>
      <c r="B38" s="58">
        <v>1463877.08</v>
      </c>
      <c r="C38" s="58">
        <v>250000</v>
      </c>
      <c r="D38" s="58">
        <v>1713877.08</v>
      </c>
      <c r="E38" s="58">
        <v>680777.57</v>
      </c>
      <c r="F38" s="58">
        <v>680777.57</v>
      </c>
      <c r="G38" s="58">
        <v>1033099.5100000001</v>
      </c>
    </row>
    <row r="39" spans="1:7" x14ac:dyDescent="0.25">
      <c r="A39" s="55" t="s">
        <v>620</v>
      </c>
      <c r="B39" s="58">
        <v>381947.82</v>
      </c>
      <c r="C39" s="58">
        <v>0</v>
      </c>
      <c r="D39" s="58">
        <v>381947.82</v>
      </c>
      <c r="E39" s="58">
        <v>143690.79</v>
      </c>
      <c r="F39" s="58">
        <v>143690.79</v>
      </c>
      <c r="G39" s="58">
        <v>238257.03</v>
      </c>
    </row>
    <row r="40" spans="1:7" x14ac:dyDescent="0.25">
      <c r="A40" s="55" t="s">
        <v>621</v>
      </c>
      <c r="B40" s="58">
        <v>1049983.8999999999</v>
      </c>
      <c r="C40" s="58">
        <v>-181400</v>
      </c>
      <c r="D40" s="58">
        <v>868583.89999999991</v>
      </c>
      <c r="E40" s="58">
        <v>619633.55000000005</v>
      </c>
      <c r="F40" s="58">
        <v>615527.15</v>
      </c>
      <c r="G40" s="58">
        <v>248950.34999999986</v>
      </c>
    </row>
    <row r="41" spans="1:7" x14ac:dyDescent="0.25">
      <c r="A41" s="55" t="s">
        <v>622</v>
      </c>
      <c r="B41" s="58">
        <v>453865.23</v>
      </c>
      <c r="C41" s="58">
        <v>0</v>
      </c>
      <c r="D41" s="58">
        <v>453865.23</v>
      </c>
      <c r="E41" s="58">
        <v>129748.39</v>
      </c>
      <c r="F41" s="58">
        <v>129748.39</v>
      </c>
      <c r="G41" s="58">
        <v>324116.83999999997</v>
      </c>
    </row>
    <row r="42" spans="1:7" x14ac:dyDescent="0.25">
      <c r="A42" s="55" t="s">
        <v>623</v>
      </c>
      <c r="B42" s="58">
        <v>548171.37</v>
      </c>
      <c r="C42" s="58">
        <v>0</v>
      </c>
      <c r="D42" s="58">
        <v>548171.37</v>
      </c>
      <c r="E42" s="58">
        <v>145058.07</v>
      </c>
      <c r="F42" s="58">
        <v>145058.07</v>
      </c>
      <c r="G42" s="58">
        <v>403113.3</v>
      </c>
    </row>
    <row r="43" spans="1:7" x14ac:dyDescent="0.25">
      <c r="A43" s="55" t="s">
        <v>624</v>
      </c>
      <c r="B43" s="58">
        <v>1022932.64</v>
      </c>
      <c r="C43" s="58">
        <v>0</v>
      </c>
      <c r="D43" s="58">
        <v>1022932.64</v>
      </c>
      <c r="E43" s="58">
        <v>326954.63</v>
      </c>
      <c r="F43" s="58">
        <v>326954.63</v>
      </c>
      <c r="G43" s="58">
        <v>695978.01</v>
      </c>
    </row>
    <row r="44" spans="1:7" x14ac:dyDescent="0.25">
      <c r="A44" s="55" t="s">
        <v>625</v>
      </c>
      <c r="B44" s="58">
        <v>1618389.29</v>
      </c>
      <c r="C44" s="58">
        <v>0</v>
      </c>
      <c r="D44" s="58">
        <v>1618389.29</v>
      </c>
      <c r="E44" s="58">
        <v>636391.4</v>
      </c>
      <c r="F44" s="58">
        <v>636391.4</v>
      </c>
      <c r="G44" s="58">
        <v>981997.89</v>
      </c>
    </row>
    <row r="45" spans="1:7" x14ac:dyDescent="0.25">
      <c r="A45" s="55" t="s">
        <v>626</v>
      </c>
      <c r="B45" s="58">
        <v>1228128.67</v>
      </c>
      <c r="C45" s="58">
        <v>0</v>
      </c>
      <c r="D45" s="58">
        <v>1228128.67</v>
      </c>
      <c r="E45" s="58">
        <v>477493.72</v>
      </c>
      <c r="F45" s="58">
        <v>477493.72</v>
      </c>
      <c r="G45" s="58">
        <v>750634.95</v>
      </c>
    </row>
    <row r="46" spans="1:7" x14ac:dyDescent="0.25">
      <c r="A46" s="55" t="s">
        <v>627</v>
      </c>
      <c r="B46" s="58">
        <v>602013.09</v>
      </c>
      <c r="C46" s="58">
        <v>0</v>
      </c>
      <c r="D46" s="58">
        <v>602013.09</v>
      </c>
      <c r="E46" s="58">
        <v>194624.82</v>
      </c>
      <c r="F46" s="58">
        <v>194624.82</v>
      </c>
      <c r="G46" s="58">
        <v>407388.26999999996</v>
      </c>
    </row>
    <row r="47" spans="1:7" x14ac:dyDescent="0.25">
      <c r="A47" s="55" t="s">
        <v>628</v>
      </c>
      <c r="B47" s="58">
        <v>1350100.82</v>
      </c>
      <c r="C47" s="58">
        <v>300000</v>
      </c>
      <c r="D47" s="58">
        <v>1650100.82</v>
      </c>
      <c r="E47" s="58">
        <v>479454.42</v>
      </c>
      <c r="F47" s="58">
        <v>479454.42</v>
      </c>
      <c r="G47" s="58">
        <v>1170646.4000000001</v>
      </c>
    </row>
    <row r="48" spans="1:7" x14ac:dyDescent="0.25">
      <c r="A48" s="55" t="s">
        <v>629</v>
      </c>
      <c r="B48" s="58">
        <v>227908.43</v>
      </c>
      <c r="C48" s="58">
        <v>500</v>
      </c>
      <c r="D48" s="58">
        <v>228408.43</v>
      </c>
      <c r="E48" s="58">
        <v>84041.37</v>
      </c>
      <c r="F48" s="58">
        <v>84041.37</v>
      </c>
      <c r="G48" s="58">
        <v>144367.06</v>
      </c>
    </row>
    <row r="49" spans="1:7" x14ac:dyDescent="0.25">
      <c r="A49" s="55" t="s">
        <v>630</v>
      </c>
      <c r="B49" s="58">
        <v>367340.42</v>
      </c>
      <c r="C49" s="58">
        <v>0</v>
      </c>
      <c r="D49" s="58">
        <v>367340.42</v>
      </c>
      <c r="E49" s="58">
        <v>133384.20000000001</v>
      </c>
      <c r="F49" s="58">
        <v>133384.20000000001</v>
      </c>
      <c r="G49" s="58">
        <v>233956.21999999997</v>
      </c>
    </row>
    <row r="50" spans="1:7" x14ac:dyDescent="0.25">
      <c r="A50" s="55" t="s">
        <v>631</v>
      </c>
      <c r="B50" s="58">
        <v>254890.16</v>
      </c>
      <c r="C50" s="58">
        <v>0</v>
      </c>
      <c r="D50" s="58">
        <v>254890.16</v>
      </c>
      <c r="E50" s="58">
        <v>86262.75</v>
      </c>
      <c r="F50" s="58">
        <v>86262.75</v>
      </c>
      <c r="G50" s="58">
        <v>168627.41</v>
      </c>
    </row>
    <row r="51" spans="1:7" x14ac:dyDescent="0.25">
      <c r="A51" s="55" t="s">
        <v>632</v>
      </c>
      <c r="B51" s="58">
        <v>199816.95999999999</v>
      </c>
      <c r="C51" s="58">
        <v>0</v>
      </c>
      <c r="D51" s="58">
        <v>199816.95999999999</v>
      </c>
      <c r="E51" s="58">
        <v>61738.93</v>
      </c>
      <c r="F51" s="58">
        <v>61738.93</v>
      </c>
      <c r="G51" s="58">
        <v>138078.03</v>
      </c>
    </row>
    <row r="52" spans="1:7" x14ac:dyDescent="0.25">
      <c r="A52" s="55" t="s">
        <v>633</v>
      </c>
      <c r="B52" s="58">
        <v>320355.26</v>
      </c>
      <c r="C52" s="58">
        <v>0</v>
      </c>
      <c r="D52" s="58">
        <v>320355.26</v>
      </c>
      <c r="E52" s="58">
        <v>110908.71</v>
      </c>
      <c r="F52" s="58">
        <v>110908.71</v>
      </c>
      <c r="G52" s="58">
        <v>209446.55</v>
      </c>
    </row>
    <row r="53" spans="1:7" x14ac:dyDescent="0.25">
      <c r="A53" s="55" t="s">
        <v>634</v>
      </c>
      <c r="B53" s="58">
        <v>4314462.01</v>
      </c>
      <c r="C53" s="58">
        <v>0</v>
      </c>
      <c r="D53" s="58">
        <v>4314462.01</v>
      </c>
      <c r="E53" s="58">
        <v>1373075.17</v>
      </c>
      <c r="F53" s="58">
        <v>1373075.17</v>
      </c>
      <c r="G53" s="58">
        <v>2941386.84</v>
      </c>
    </row>
    <row r="54" spans="1:7" x14ac:dyDescent="0.25">
      <c r="A54" s="55" t="s">
        <v>635</v>
      </c>
      <c r="B54" s="58">
        <v>7020000</v>
      </c>
      <c r="C54" s="58">
        <v>-798887</v>
      </c>
      <c r="D54" s="58">
        <v>6221113</v>
      </c>
      <c r="E54" s="58">
        <v>0</v>
      </c>
      <c r="F54" s="58">
        <v>0</v>
      </c>
      <c r="G54" s="58">
        <v>6221113</v>
      </c>
    </row>
    <row r="55" spans="1:7" x14ac:dyDescent="0.25">
      <c r="A55" s="55" t="s">
        <v>636</v>
      </c>
      <c r="B55" s="58">
        <v>1541148.05</v>
      </c>
      <c r="C55" s="58">
        <v>-765000</v>
      </c>
      <c r="D55" s="58">
        <v>776148.05</v>
      </c>
      <c r="E55" s="58">
        <v>0</v>
      </c>
      <c r="F55" s="58">
        <v>0</v>
      </c>
      <c r="G55" s="58">
        <v>776148.05</v>
      </c>
    </row>
    <row r="56" spans="1:7" x14ac:dyDescent="0.25">
      <c r="A56" s="55" t="s">
        <v>637</v>
      </c>
      <c r="B56" s="58">
        <v>16938851.960000001</v>
      </c>
      <c r="C56" s="58">
        <v>-800000.01000000024</v>
      </c>
      <c r="D56" s="58">
        <v>16138851.950000001</v>
      </c>
      <c r="E56" s="58">
        <v>0</v>
      </c>
      <c r="F56" s="58">
        <v>0</v>
      </c>
      <c r="G56" s="58">
        <v>16138851.950000001</v>
      </c>
    </row>
    <row r="57" spans="1:7" x14ac:dyDescent="0.25">
      <c r="A57" s="55" t="s">
        <v>638</v>
      </c>
      <c r="B57" s="58">
        <v>30000</v>
      </c>
      <c r="C57" s="58">
        <v>0</v>
      </c>
      <c r="D57" s="58">
        <v>30000</v>
      </c>
      <c r="E57" s="58">
        <v>891.4</v>
      </c>
      <c r="F57" s="58">
        <v>891.4</v>
      </c>
      <c r="G57" s="58">
        <v>29108.6</v>
      </c>
    </row>
    <row r="58" spans="1:7" x14ac:dyDescent="0.25">
      <c r="A58" s="55" t="s">
        <v>639</v>
      </c>
      <c r="B58" s="58">
        <v>1751715.92</v>
      </c>
      <c r="C58" s="58">
        <v>246194.33000000002</v>
      </c>
      <c r="D58" s="58">
        <v>1997910.25</v>
      </c>
      <c r="E58" s="58">
        <v>1579004.66</v>
      </c>
      <c r="F58" s="58">
        <v>1579004.66</v>
      </c>
      <c r="G58" s="58">
        <v>418905.59</v>
      </c>
    </row>
    <row r="59" spans="1:7" x14ac:dyDescent="0.25">
      <c r="A59" s="55" t="s">
        <v>640</v>
      </c>
      <c r="B59" s="58">
        <v>2096227.17</v>
      </c>
      <c r="C59" s="58">
        <v>0</v>
      </c>
      <c r="D59" s="58">
        <v>2096227.17</v>
      </c>
      <c r="E59" s="58">
        <v>891920.03</v>
      </c>
      <c r="F59" s="58">
        <v>891920.03</v>
      </c>
      <c r="G59" s="58">
        <v>1204307.1399999999</v>
      </c>
    </row>
    <row r="60" spans="1:7" x14ac:dyDescent="0.25">
      <c r="A60" s="55" t="s">
        <v>549</v>
      </c>
      <c r="B60" s="58">
        <v>23922056.899999999</v>
      </c>
      <c r="C60" s="58">
        <v>1034492.6699999999</v>
      </c>
      <c r="D60" s="58">
        <v>24956549.57</v>
      </c>
      <c r="E60" s="58">
        <v>9090562.3900000006</v>
      </c>
      <c r="F60" s="58">
        <v>9090562.3900000006</v>
      </c>
      <c r="G60" s="58">
        <v>15865987.179999998</v>
      </c>
    </row>
    <row r="61" spans="1:7" x14ac:dyDescent="0.25">
      <c r="A61" s="55" t="s">
        <v>641</v>
      </c>
      <c r="B61" s="58">
        <v>560000</v>
      </c>
      <c r="C61" s="58">
        <v>0</v>
      </c>
      <c r="D61" s="58">
        <v>560000</v>
      </c>
      <c r="E61" s="58">
        <v>0</v>
      </c>
      <c r="F61" s="58">
        <v>0</v>
      </c>
      <c r="G61" s="58">
        <v>560000</v>
      </c>
    </row>
    <row r="62" spans="1:7" x14ac:dyDescent="0.25">
      <c r="A62" s="55" t="s">
        <v>642</v>
      </c>
      <c r="B62" s="58">
        <v>0</v>
      </c>
      <c r="C62" s="58">
        <v>25600</v>
      </c>
      <c r="D62" s="58">
        <v>25600</v>
      </c>
      <c r="E62" s="58">
        <v>0</v>
      </c>
      <c r="F62" s="58">
        <v>0</v>
      </c>
      <c r="G62" s="58">
        <v>25600</v>
      </c>
    </row>
    <row r="63" spans="1:7" x14ac:dyDescent="0.25">
      <c r="A63" s="55" t="s">
        <v>551</v>
      </c>
      <c r="B63" s="58">
        <v>2000000</v>
      </c>
      <c r="C63" s="58">
        <v>-1200000</v>
      </c>
      <c r="D63" s="58">
        <v>800000</v>
      </c>
      <c r="E63" s="58">
        <v>0</v>
      </c>
      <c r="F63" s="58">
        <v>0</v>
      </c>
      <c r="G63" s="58">
        <v>800000</v>
      </c>
    </row>
    <row r="64" spans="1:7" x14ac:dyDescent="0.25">
      <c r="A64" s="55" t="s">
        <v>643</v>
      </c>
      <c r="B64" s="58">
        <v>4350000</v>
      </c>
      <c r="C64" s="58">
        <v>-500000</v>
      </c>
      <c r="D64" s="58">
        <v>3850000</v>
      </c>
      <c r="E64" s="58">
        <v>2000000</v>
      </c>
      <c r="F64" s="58">
        <v>0</v>
      </c>
      <c r="G64" s="58">
        <v>1850000</v>
      </c>
    </row>
    <row r="65" spans="1:7" x14ac:dyDescent="0.25">
      <c r="A65" s="55" t="s">
        <v>644</v>
      </c>
      <c r="B65" s="58">
        <v>2550000</v>
      </c>
      <c r="C65" s="58">
        <v>-88227.25</v>
      </c>
      <c r="D65" s="58">
        <v>2461772.75</v>
      </c>
      <c r="E65" s="58">
        <v>121500</v>
      </c>
      <c r="F65" s="58">
        <v>0</v>
      </c>
      <c r="G65" s="58">
        <v>2340272.75</v>
      </c>
    </row>
    <row r="66" spans="1:7" x14ac:dyDescent="0.25">
      <c r="A66" s="55" t="s">
        <v>645</v>
      </c>
      <c r="B66" s="58">
        <v>9400000</v>
      </c>
      <c r="C66" s="58">
        <v>-50000</v>
      </c>
      <c r="D66" s="58">
        <v>9350000</v>
      </c>
      <c r="E66" s="58">
        <v>0</v>
      </c>
      <c r="F66" s="58">
        <v>0</v>
      </c>
      <c r="G66" s="58">
        <v>9350000</v>
      </c>
    </row>
    <row r="67" spans="1:7" x14ac:dyDescent="0.25">
      <c r="A67" s="55" t="s">
        <v>646</v>
      </c>
      <c r="B67" s="58">
        <v>100000</v>
      </c>
      <c r="C67" s="58">
        <v>0</v>
      </c>
      <c r="D67" s="58">
        <v>100000</v>
      </c>
      <c r="E67" s="58">
        <v>0</v>
      </c>
      <c r="F67" s="58">
        <v>0</v>
      </c>
      <c r="G67" s="58">
        <v>100000</v>
      </c>
    </row>
    <row r="68" spans="1:7" x14ac:dyDescent="0.25">
      <c r="A68" s="55" t="s">
        <v>552</v>
      </c>
      <c r="B68" s="58">
        <v>250000</v>
      </c>
      <c r="C68" s="58">
        <v>-250000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55" t="s">
        <v>647</v>
      </c>
      <c r="B69" s="58">
        <v>12000000</v>
      </c>
      <c r="C69" s="58">
        <v>0</v>
      </c>
      <c r="D69" s="58">
        <v>12000000</v>
      </c>
      <c r="E69" s="58">
        <v>0</v>
      </c>
      <c r="F69" s="58">
        <v>0</v>
      </c>
      <c r="G69" s="58">
        <v>12000000</v>
      </c>
    </row>
    <row r="70" spans="1:7" x14ac:dyDescent="0.25">
      <c r="A70" s="55" t="s">
        <v>648</v>
      </c>
      <c r="B70" s="58">
        <v>200000</v>
      </c>
      <c r="C70" s="58">
        <v>0</v>
      </c>
      <c r="D70" s="58">
        <v>200000</v>
      </c>
      <c r="E70" s="58">
        <v>0</v>
      </c>
      <c r="F70" s="58">
        <v>0</v>
      </c>
      <c r="G70" s="58">
        <v>200000</v>
      </c>
    </row>
    <row r="71" spans="1:7" x14ac:dyDescent="0.25">
      <c r="A71" s="55" t="s">
        <v>649</v>
      </c>
      <c r="B71" s="58">
        <v>0</v>
      </c>
      <c r="C71" s="58">
        <v>794496.33</v>
      </c>
      <c r="D71" s="58">
        <v>794496.33</v>
      </c>
      <c r="E71" s="58">
        <v>785809.82</v>
      </c>
      <c r="F71" s="58">
        <v>785809.82</v>
      </c>
      <c r="G71" s="58">
        <v>8686.5100000000093</v>
      </c>
    </row>
    <row r="72" spans="1:7" x14ac:dyDescent="0.25">
      <c r="A72" s="55" t="s">
        <v>650</v>
      </c>
      <c r="B72" s="58">
        <v>0</v>
      </c>
      <c r="C72" s="58">
        <v>55100</v>
      </c>
      <c r="D72" s="58">
        <v>55100</v>
      </c>
      <c r="E72" s="58">
        <v>55100</v>
      </c>
      <c r="F72" s="58">
        <v>55100</v>
      </c>
      <c r="G72" s="58">
        <v>0</v>
      </c>
    </row>
    <row r="73" spans="1:7" x14ac:dyDescent="0.25">
      <c r="A73" s="55" t="s">
        <v>651</v>
      </c>
      <c r="B73" s="58">
        <v>0</v>
      </c>
      <c r="C73" s="58">
        <v>5332000</v>
      </c>
      <c r="D73" s="58">
        <v>5332000</v>
      </c>
      <c r="E73" s="58">
        <v>299732.40000000002</v>
      </c>
      <c r="F73" s="58">
        <v>299732.40000000002</v>
      </c>
      <c r="G73" s="58">
        <v>5032267.5999999996</v>
      </c>
    </row>
    <row r="74" spans="1:7" x14ac:dyDescent="0.25">
      <c r="A74" s="55" t="s">
        <v>652</v>
      </c>
      <c r="B74" s="58">
        <v>0</v>
      </c>
      <c r="C74" s="58">
        <v>850000</v>
      </c>
      <c r="D74" s="58">
        <v>850000</v>
      </c>
      <c r="E74" s="58">
        <v>700228.3</v>
      </c>
      <c r="F74" s="58">
        <v>700228.3</v>
      </c>
      <c r="G74" s="58">
        <v>149771.69999999995</v>
      </c>
    </row>
    <row r="75" spans="1:7" x14ac:dyDescent="0.25">
      <c r="A75" s="55" t="s">
        <v>653</v>
      </c>
      <c r="B75" s="58">
        <v>0</v>
      </c>
      <c r="C75" s="58">
        <v>5243235.21</v>
      </c>
      <c r="D75" s="58">
        <v>5243235.21</v>
      </c>
      <c r="E75" s="58">
        <v>2842344.13</v>
      </c>
      <c r="F75" s="58">
        <v>2842344.13</v>
      </c>
      <c r="G75" s="58">
        <v>2400891.08</v>
      </c>
    </row>
    <row r="76" spans="1:7" x14ac:dyDescent="0.25">
      <c r="A76" s="55" t="s">
        <v>654</v>
      </c>
      <c r="B76" s="58">
        <v>0</v>
      </c>
      <c r="C76" s="58">
        <v>20000</v>
      </c>
      <c r="D76" s="58">
        <v>20000</v>
      </c>
      <c r="E76" s="58">
        <v>18518.849999999999</v>
      </c>
      <c r="F76" s="58">
        <v>18518.849999999999</v>
      </c>
      <c r="G76" s="58">
        <v>1481.1500000000015</v>
      </c>
    </row>
    <row r="77" spans="1:7" x14ac:dyDescent="0.25">
      <c r="A77" s="55" t="s">
        <v>655</v>
      </c>
      <c r="B77" s="58">
        <v>0</v>
      </c>
      <c r="C77" s="58">
        <v>3629271.7800000003</v>
      </c>
      <c r="D77" s="58">
        <v>3629271.7800000003</v>
      </c>
      <c r="E77" s="58">
        <v>2280385.29</v>
      </c>
      <c r="F77" s="58">
        <v>2280385.29</v>
      </c>
      <c r="G77" s="58">
        <v>1348886.4900000002</v>
      </c>
    </row>
    <row r="78" spans="1:7" x14ac:dyDescent="0.25">
      <c r="A78" s="55" t="s">
        <v>656</v>
      </c>
      <c r="B78" s="58">
        <v>0</v>
      </c>
      <c r="C78" s="58">
        <v>58823.73</v>
      </c>
      <c r="D78" s="58">
        <v>58823.73</v>
      </c>
      <c r="E78" s="58">
        <v>58823.73</v>
      </c>
      <c r="F78" s="58">
        <v>58823.73</v>
      </c>
      <c r="G78" s="58">
        <v>0</v>
      </c>
    </row>
    <row r="79" spans="1:7" x14ac:dyDescent="0.25">
      <c r="A79" s="55" t="s">
        <v>657</v>
      </c>
      <c r="B79" s="58">
        <v>0</v>
      </c>
      <c r="C79" s="58">
        <v>21236.5</v>
      </c>
      <c r="D79" s="58">
        <v>21236.5</v>
      </c>
      <c r="E79" s="58">
        <v>21236.5</v>
      </c>
      <c r="F79" s="58">
        <v>21236.5</v>
      </c>
      <c r="G79" s="58">
        <v>0</v>
      </c>
    </row>
    <row r="80" spans="1:7" x14ac:dyDescent="0.25">
      <c r="A80" s="55" t="s">
        <v>658</v>
      </c>
      <c r="B80" s="58">
        <v>0</v>
      </c>
      <c r="C80" s="58">
        <v>16980.25</v>
      </c>
      <c r="D80" s="58">
        <v>16980.25</v>
      </c>
      <c r="E80" s="58">
        <v>16980.25</v>
      </c>
      <c r="F80" s="58">
        <v>16980.25</v>
      </c>
      <c r="G80" s="58">
        <v>0</v>
      </c>
    </row>
    <row r="81" spans="1:7" x14ac:dyDescent="0.25">
      <c r="A81" s="55" t="s">
        <v>659</v>
      </c>
      <c r="B81" s="58">
        <v>0</v>
      </c>
      <c r="C81" s="58">
        <v>48736.5</v>
      </c>
      <c r="D81" s="58">
        <v>48736.5</v>
      </c>
      <c r="E81" s="58">
        <v>48736.5</v>
      </c>
      <c r="F81" s="58">
        <v>48736.5</v>
      </c>
      <c r="G81" s="58">
        <v>0</v>
      </c>
    </row>
    <row r="82" spans="1:7" x14ac:dyDescent="0.25">
      <c r="A82" s="55"/>
      <c r="B82" s="58"/>
      <c r="C82" s="58"/>
      <c r="D82" s="58"/>
      <c r="E82" s="58"/>
      <c r="F82" s="58"/>
      <c r="G82" s="58"/>
    </row>
    <row r="83" spans="1:7" x14ac:dyDescent="0.25">
      <c r="A83" s="55" t="s">
        <v>384</v>
      </c>
      <c r="B83" s="58">
        <v>0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</row>
    <row r="84" spans="1:7" x14ac:dyDescent="0.25">
      <c r="A84" s="30" t="s">
        <v>152</v>
      </c>
      <c r="B84" s="43"/>
      <c r="C84" s="43"/>
      <c r="D84" s="43"/>
      <c r="E84" s="43"/>
      <c r="F84" s="43"/>
      <c r="G84" s="43"/>
    </row>
    <row r="85" spans="1:7" x14ac:dyDescent="0.25">
      <c r="A85" s="3" t="s">
        <v>385</v>
      </c>
      <c r="B85" s="4">
        <f>SUM(B86:B129)</f>
        <v>0</v>
      </c>
      <c r="C85" s="4">
        <f t="shared" ref="C85:G85" si="1">SUM(C86:C129)</f>
        <v>19792723.440000001</v>
      </c>
      <c r="D85" s="4">
        <f t="shared" si="1"/>
        <v>19792723.440000001</v>
      </c>
      <c r="E85" s="4">
        <f t="shared" si="1"/>
        <v>17407524.689999998</v>
      </c>
      <c r="F85" s="4">
        <f t="shared" si="1"/>
        <v>17205552.259999998</v>
      </c>
      <c r="G85" s="4">
        <f t="shared" si="1"/>
        <v>2385198.75</v>
      </c>
    </row>
    <row r="86" spans="1:7" x14ac:dyDescent="0.25">
      <c r="A86" s="55" t="s">
        <v>549</v>
      </c>
      <c r="B86" s="58">
        <v>0</v>
      </c>
      <c r="C86" s="58">
        <v>20000</v>
      </c>
      <c r="D86" s="58">
        <v>20000</v>
      </c>
      <c r="E86" s="58">
        <v>0</v>
      </c>
      <c r="F86" s="58">
        <v>0</v>
      </c>
      <c r="G86" s="58">
        <v>20000</v>
      </c>
    </row>
    <row r="87" spans="1:7" x14ac:dyDescent="0.25">
      <c r="A87" s="55" t="s">
        <v>550</v>
      </c>
      <c r="B87" s="58">
        <v>0</v>
      </c>
      <c r="C87" s="58">
        <v>15000</v>
      </c>
      <c r="D87" s="58">
        <v>15000</v>
      </c>
      <c r="E87" s="58">
        <v>15000</v>
      </c>
      <c r="F87" s="58">
        <v>0</v>
      </c>
      <c r="G87" s="58">
        <v>0</v>
      </c>
    </row>
    <row r="88" spans="1:7" x14ac:dyDescent="0.25">
      <c r="A88" s="55" t="s">
        <v>551</v>
      </c>
      <c r="B88" s="58">
        <v>0</v>
      </c>
      <c r="C88" s="58">
        <v>1200000</v>
      </c>
      <c r="D88" s="58">
        <v>1200000</v>
      </c>
      <c r="E88" s="58">
        <v>0</v>
      </c>
      <c r="F88" s="58">
        <v>0</v>
      </c>
      <c r="G88" s="58">
        <v>1200000</v>
      </c>
    </row>
    <row r="89" spans="1:7" x14ac:dyDescent="0.25">
      <c r="A89" s="55" t="s">
        <v>552</v>
      </c>
      <c r="B89" s="58">
        <v>0</v>
      </c>
      <c r="C89" s="58">
        <v>300000</v>
      </c>
      <c r="D89" s="58">
        <v>300000</v>
      </c>
      <c r="E89" s="58">
        <v>0</v>
      </c>
      <c r="F89" s="58">
        <v>0</v>
      </c>
      <c r="G89" s="58">
        <v>300000</v>
      </c>
    </row>
    <row r="90" spans="1:7" x14ac:dyDescent="0.25">
      <c r="A90" s="55" t="s">
        <v>553</v>
      </c>
      <c r="B90" s="58">
        <v>0</v>
      </c>
      <c r="C90" s="58">
        <v>3619512.93</v>
      </c>
      <c r="D90" s="58">
        <v>3619512.93</v>
      </c>
      <c r="E90" s="58">
        <v>3619511.93</v>
      </c>
      <c r="F90" s="58">
        <v>3619511.93</v>
      </c>
      <c r="G90" s="58">
        <v>1</v>
      </c>
    </row>
    <row r="91" spans="1:7" x14ac:dyDescent="0.25">
      <c r="A91" s="55" t="s">
        <v>554</v>
      </c>
      <c r="B91" s="58">
        <v>0</v>
      </c>
      <c r="C91" s="58">
        <v>250605.11</v>
      </c>
      <c r="D91" s="58">
        <v>250605.11</v>
      </c>
      <c r="E91" s="58">
        <v>250605.11</v>
      </c>
      <c r="F91" s="58">
        <v>250605.11</v>
      </c>
      <c r="G91" s="58">
        <v>0</v>
      </c>
    </row>
    <row r="92" spans="1:7" x14ac:dyDescent="0.25">
      <c r="A92" s="55" t="s">
        <v>555</v>
      </c>
      <c r="B92" s="58">
        <v>0</v>
      </c>
      <c r="C92" s="58">
        <v>6426286.21</v>
      </c>
      <c r="D92" s="58">
        <v>6426286.21</v>
      </c>
      <c r="E92" s="58">
        <v>6426279.6399999997</v>
      </c>
      <c r="F92" s="58">
        <v>6426279.6399999997</v>
      </c>
      <c r="G92" s="58">
        <v>6.5700000002980232</v>
      </c>
    </row>
    <row r="93" spans="1:7" x14ac:dyDescent="0.25">
      <c r="A93" s="55" t="s">
        <v>556</v>
      </c>
      <c r="B93" s="58">
        <v>0</v>
      </c>
      <c r="C93" s="58">
        <v>382260.75</v>
      </c>
      <c r="D93" s="58">
        <v>382260.75</v>
      </c>
      <c r="E93" s="58">
        <v>382260.75</v>
      </c>
      <c r="F93" s="58">
        <v>382260.75</v>
      </c>
      <c r="G93" s="58">
        <v>0</v>
      </c>
    </row>
    <row r="94" spans="1:7" x14ac:dyDescent="0.25">
      <c r="A94" s="55" t="s">
        <v>557</v>
      </c>
      <c r="B94" s="58">
        <v>0</v>
      </c>
      <c r="C94" s="58">
        <v>63393</v>
      </c>
      <c r="D94" s="58">
        <v>63393</v>
      </c>
      <c r="E94" s="58">
        <v>63393</v>
      </c>
      <c r="F94" s="58">
        <v>63393</v>
      </c>
      <c r="G94" s="58">
        <v>0</v>
      </c>
    </row>
    <row r="95" spans="1:7" x14ac:dyDescent="0.25">
      <c r="A95" s="55" t="s">
        <v>558</v>
      </c>
      <c r="B95" s="58">
        <v>0</v>
      </c>
      <c r="C95" s="58">
        <v>22996</v>
      </c>
      <c r="D95" s="58">
        <v>22996</v>
      </c>
      <c r="E95" s="58">
        <v>22996</v>
      </c>
      <c r="F95" s="58">
        <v>22996</v>
      </c>
      <c r="G95" s="58">
        <v>0</v>
      </c>
    </row>
    <row r="96" spans="1:7" x14ac:dyDescent="0.25">
      <c r="A96" s="55" t="s">
        <v>559</v>
      </c>
      <c r="B96" s="58">
        <v>0</v>
      </c>
      <c r="C96" s="58">
        <v>135441</v>
      </c>
      <c r="D96" s="58">
        <v>135441</v>
      </c>
      <c r="E96" s="58">
        <v>135441</v>
      </c>
      <c r="F96" s="58">
        <v>135441</v>
      </c>
      <c r="G96" s="58">
        <v>0</v>
      </c>
    </row>
    <row r="97" spans="1:7" x14ac:dyDescent="0.25">
      <c r="A97" s="55" t="s">
        <v>560</v>
      </c>
      <c r="B97" s="58">
        <v>0</v>
      </c>
      <c r="C97" s="58">
        <v>63081.75</v>
      </c>
      <c r="D97" s="58">
        <v>63081.75</v>
      </c>
      <c r="E97" s="58">
        <v>63081.75</v>
      </c>
      <c r="F97" s="58">
        <v>63081.75</v>
      </c>
      <c r="G97" s="58">
        <v>0</v>
      </c>
    </row>
    <row r="98" spans="1:7" x14ac:dyDescent="0.25">
      <c r="A98" s="55" t="s">
        <v>561</v>
      </c>
      <c r="B98" s="58">
        <v>0</v>
      </c>
      <c r="C98" s="58">
        <v>45679.25</v>
      </c>
      <c r="D98" s="58">
        <v>45679.25</v>
      </c>
      <c r="E98" s="58">
        <v>45679.25</v>
      </c>
      <c r="F98" s="58">
        <v>45679.25</v>
      </c>
      <c r="G98" s="58">
        <v>0</v>
      </c>
    </row>
    <row r="99" spans="1:7" x14ac:dyDescent="0.25">
      <c r="A99" s="55" t="s">
        <v>562</v>
      </c>
      <c r="B99" s="58">
        <v>0</v>
      </c>
      <c r="C99" s="58">
        <v>36655</v>
      </c>
      <c r="D99" s="58">
        <v>36655</v>
      </c>
      <c r="E99" s="58">
        <v>36655</v>
      </c>
      <c r="F99" s="58">
        <v>36655</v>
      </c>
      <c r="G99" s="58">
        <v>0</v>
      </c>
    </row>
    <row r="100" spans="1:7" x14ac:dyDescent="0.25">
      <c r="A100" s="55" t="s">
        <v>563</v>
      </c>
      <c r="B100" s="58">
        <v>0</v>
      </c>
      <c r="C100" s="58">
        <v>38871.85</v>
      </c>
      <c r="D100" s="58">
        <v>38871.85</v>
      </c>
      <c r="E100" s="58">
        <v>38871.85</v>
      </c>
      <c r="F100" s="58">
        <v>38871.85</v>
      </c>
      <c r="G100" s="58">
        <v>0</v>
      </c>
    </row>
    <row r="101" spans="1:7" x14ac:dyDescent="0.25">
      <c r="A101" s="55" t="s">
        <v>564</v>
      </c>
      <c r="B101" s="58">
        <v>0</v>
      </c>
      <c r="C101" s="58">
        <v>87986.75</v>
      </c>
      <c r="D101" s="58">
        <v>87986.75</v>
      </c>
      <c r="E101" s="58">
        <v>86309.33</v>
      </c>
      <c r="F101" s="58">
        <v>86309.33</v>
      </c>
      <c r="G101" s="58">
        <v>1677.4199999999983</v>
      </c>
    </row>
    <row r="102" spans="1:7" x14ac:dyDescent="0.25">
      <c r="A102" s="55" t="s">
        <v>565</v>
      </c>
      <c r="B102" s="58">
        <v>0</v>
      </c>
      <c r="C102" s="58">
        <v>49662</v>
      </c>
      <c r="D102" s="58">
        <v>49662</v>
      </c>
      <c r="E102" s="58">
        <v>49662</v>
      </c>
      <c r="F102" s="58">
        <v>49662</v>
      </c>
      <c r="G102" s="58">
        <v>0</v>
      </c>
    </row>
    <row r="103" spans="1:7" x14ac:dyDescent="0.25">
      <c r="A103" s="55" t="s">
        <v>566</v>
      </c>
      <c r="B103" s="58">
        <v>0</v>
      </c>
      <c r="C103" s="58">
        <v>549022.02</v>
      </c>
      <c r="D103" s="58">
        <v>549022.02</v>
      </c>
      <c r="E103" s="58">
        <v>549022.02</v>
      </c>
      <c r="F103" s="58">
        <v>549022.02</v>
      </c>
      <c r="G103" s="58">
        <v>0</v>
      </c>
    </row>
    <row r="104" spans="1:7" x14ac:dyDescent="0.25">
      <c r="A104" s="55" t="s">
        <v>567</v>
      </c>
      <c r="B104" s="58">
        <v>0</v>
      </c>
      <c r="C104" s="58">
        <v>56358.36</v>
      </c>
      <c r="D104" s="58">
        <v>56358.36</v>
      </c>
      <c r="E104" s="58">
        <v>56358.36</v>
      </c>
      <c r="F104" s="58">
        <v>56358.36</v>
      </c>
      <c r="G104" s="58">
        <v>0</v>
      </c>
    </row>
    <row r="105" spans="1:7" x14ac:dyDescent="0.25">
      <c r="A105" s="55" t="s">
        <v>568</v>
      </c>
      <c r="B105" s="58">
        <v>0</v>
      </c>
      <c r="C105" s="58">
        <v>115915.5</v>
      </c>
      <c r="D105" s="58">
        <v>115915.5</v>
      </c>
      <c r="E105" s="58">
        <v>115915.5</v>
      </c>
      <c r="F105" s="58">
        <v>115915.5</v>
      </c>
      <c r="G105" s="58">
        <v>0</v>
      </c>
    </row>
    <row r="106" spans="1:7" x14ac:dyDescent="0.25">
      <c r="A106" s="55" t="s">
        <v>569</v>
      </c>
      <c r="B106" s="58">
        <v>0</v>
      </c>
      <c r="C106" s="58">
        <v>14413.5</v>
      </c>
      <c r="D106" s="58">
        <v>14413.5</v>
      </c>
      <c r="E106" s="58">
        <v>14413.5</v>
      </c>
      <c r="F106" s="58">
        <v>14413.5</v>
      </c>
      <c r="G106" s="58">
        <v>0</v>
      </c>
    </row>
    <row r="107" spans="1:7" x14ac:dyDescent="0.25">
      <c r="A107" s="55" t="s">
        <v>570</v>
      </c>
      <c r="B107" s="58">
        <v>0</v>
      </c>
      <c r="C107" s="58">
        <v>42408</v>
      </c>
      <c r="D107" s="58">
        <v>42408</v>
      </c>
      <c r="E107" s="58">
        <v>42408</v>
      </c>
      <c r="F107" s="58">
        <v>42408</v>
      </c>
      <c r="G107" s="58">
        <v>0</v>
      </c>
    </row>
    <row r="108" spans="1:7" x14ac:dyDescent="0.25">
      <c r="A108" s="55" t="s">
        <v>571</v>
      </c>
      <c r="B108" s="58">
        <v>0</v>
      </c>
      <c r="C108" s="58">
        <v>174762</v>
      </c>
      <c r="D108" s="58">
        <v>174762</v>
      </c>
      <c r="E108" s="58">
        <v>174762</v>
      </c>
      <c r="F108" s="58">
        <v>174762</v>
      </c>
      <c r="G108" s="58">
        <v>0</v>
      </c>
    </row>
    <row r="109" spans="1:7" x14ac:dyDescent="0.25">
      <c r="A109" s="55" t="s">
        <v>572</v>
      </c>
      <c r="B109" s="58">
        <v>0</v>
      </c>
      <c r="C109" s="58">
        <v>38724</v>
      </c>
      <c r="D109" s="58">
        <v>38724</v>
      </c>
      <c r="E109" s="58">
        <v>38724</v>
      </c>
      <c r="F109" s="58">
        <v>38724</v>
      </c>
      <c r="G109" s="58">
        <v>0</v>
      </c>
    </row>
    <row r="110" spans="1:7" x14ac:dyDescent="0.25">
      <c r="A110" s="55" t="s">
        <v>573</v>
      </c>
      <c r="B110" s="58">
        <v>0</v>
      </c>
      <c r="C110" s="58">
        <v>14413.5</v>
      </c>
      <c r="D110" s="58">
        <v>14413.5</v>
      </c>
      <c r="E110" s="58">
        <v>14413.5</v>
      </c>
      <c r="F110" s="58">
        <v>14413.5</v>
      </c>
      <c r="G110" s="58">
        <v>0</v>
      </c>
    </row>
    <row r="111" spans="1:7" x14ac:dyDescent="0.25">
      <c r="A111" s="55" t="s">
        <v>574</v>
      </c>
      <c r="B111" s="58">
        <v>0</v>
      </c>
      <c r="C111" s="58">
        <v>15744.25</v>
      </c>
      <c r="D111" s="58">
        <v>15744.25</v>
      </c>
      <c r="E111" s="58">
        <v>15744.25</v>
      </c>
      <c r="F111" s="58">
        <v>15744.25</v>
      </c>
      <c r="G111" s="58">
        <v>0</v>
      </c>
    </row>
    <row r="112" spans="1:7" x14ac:dyDescent="0.25">
      <c r="A112" s="55" t="s">
        <v>575</v>
      </c>
      <c r="B112" s="58">
        <v>0</v>
      </c>
      <c r="C112" s="58">
        <v>21090.720000000001</v>
      </c>
      <c r="D112" s="58">
        <v>21090.720000000001</v>
      </c>
      <c r="E112" s="58">
        <v>21090.720000000001</v>
      </c>
      <c r="F112" s="58">
        <v>21090.720000000001</v>
      </c>
      <c r="G112" s="58">
        <v>0</v>
      </c>
    </row>
    <row r="113" spans="1:7" x14ac:dyDescent="0.25">
      <c r="A113" s="55" t="s">
        <v>576</v>
      </c>
      <c r="B113" s="58">
        <v>0</v>
      </c>
      <c r="C113" s="58">
        <v>52898.25</v>
      </c>
      <c r="D113" s="58">
        <v>52898.25</v>
      </c>
      <c r="E113" s="58">
        <v>52898.25</v>
      </c>
      <c r="F113" s="58">
        <v>52898.25</v>
      </c>
      <c r="G113" s="58">
        <v>0</v>
      </c>
    </row>
    <row r="114" spans="1:7" x14ac:dyDescent="0.25">
      <c r="A114" s="55" t="s">
        <v>577</v>
      </c>
      <c r="B114" s="58">
        <v>0</v>
      </c>
      <c r="C114" s="58">
        <v>42612.25</v>
      </c>
      <c r="D114" s="58">
        <v>42612.25</v>
      </c>
      <c r="E114" s="58">
        <v>42612.25</v>
      </c>
      <c r="F114" s="58">
        <v>42612.25</v>
      </c>
      <c r="G114" s="58">
        <v>0</v>
      </c>
    </row>
    <row r="115" spans="1:7" x14ac:dyDescent="0.25">
      <c r="A115" s="55" t="s">
        <v>578</v>
      </c>
      <c r="B115" s="58">
        <v>0</v>
      </c>
      <c r="C115" s="58">
        <v>20023</v>
      </c>
      <c r="D115" s="58">
        <v>20023</v>
      </c>
      <c r="E115" s="58">
        <v>20023</v>
      </c>
      <c r="F115" s="58">
        <v>20023</v>
      </c>
      <c r="G115" s="58">
        <v>0</v>
      </c>
    </row>
    <row r="116" spans="1:7" x14ac:dyDescent="0.25">
      <c r="A116" s="55" t="s">
        <v>579</v>
      </c>
      <c r="B116" s="58">
        <v>0</v>
      </c>
      <c r="C116" s="58">
        <v>42439.25</v>
      </c>
      <c r="D116" s="58">
        <v>42439.25</v>
      </c>
      <c r="E116" s="58">
        <v>42439.25</v>
      </c>
      <c r="F116" s="58">
        <v>42439.25</v>
      </c>
      <c r="G116" s="58">
        <v>0</v>
      </c>
    </row>
    <row r="117" spans="1:7" x14ac:dyDescent="0.25">
      <c r="A117" s="55" t="s">
        <v>580</v>
      </c>
      <c r="B117" s="58">
        <v>0</v>
      </c>
      <c r="C117" s="58">
        <v>10419</v>
      </c>
      <c r="D117" s="58">
        <v>10419</v>
      </c>
      <c r="E117" s="58">
        <v>10419</v>
      </c>
      <c r="F117" s="58">
        <v>10419</v>
      </c>
      <c r="G117" s="58">
        <v>0</v>
      </c>
    </row>
    <row r="118" spans="1:7" x14ac:dyDescent="0.25">
      <c r="A118" s="55" t="s">
        <v>581</v>
      </c>
      <c r="B118" s="58">
        <v>0</v>
      </c>
      <c r="C118" s="58">
        <v>9514.1200000000008</v>
      </c>
      <c r="D118" s="58">
        <v>9514.1200000000008</v>
      </c>
      <c r="E118" s="58">
        <v>9514.1200000000008</v>
      </c>
      <c r="F118" s="58">
        <v>9514.1200000000008</v>
      </c>
      <c r="G118" s="58">
        <v>0</v>
      </c>
    </row>
    <row r="119" spans="1:7" x14ac:dyDescent="0.25">
      <c r="A119" s="55" t="s">
        <v>582</v>
      </c>
      <c r="B119" s="58">
        <v>0</v>
      </c>
      <c r="C119" s="58">
        <v>13063.05</v>
      </c>
      <c r="D119" s="58">
        <v>13063.05</v>
      </c>
      <c r="E119" s="58">
        <v>13063.05</v>
      </c>
      <c r="F119" s="58">
        <v>13063.05</v>
      </c>
      <c r="G119" s="58">
        <v>0</v>
      </c>
    </row>
    <row r="120" spans="1:7" x14ac:dyDescent="0.25">
      <c r="A120" s="55" t="s">
        <v>583</v>
      </c>
      <c r="B120" s="58">
        <v>0</v>
      </c>
      <c r="C120" s="58">
        <v>4571.28</v>
      </c>
      <c r="D120" s="58">
        <v>4571.28</v>
      </c>
      <c r="E120" s="58">
        <v>4571.28</v>
      </c>
      <c r="F120" s="58">
        <v>4571.28</v>
      </c>
      <c r="G120" s="58">
        <v>0</v>
      </c>
    </row>
    <row r="121" spans="1:7" x14ac:dyDescent="0.25">
      <c r="A121" s="55" t="s">
        <v>584</v>
      </c>
      <c r="B121" s="58">
        <v>0</v>
      </c>
      <c r="C121" s="58">
        <v>8571.92</v>
      </c>
      <c r="D121" s="58">
        <v>8571.92</v>
      </c>
      <c r="E121" s="58">
        <v>8571.92</v>
      </c>
      <c r="F121" s="58">
        <v>8571.92</v>
      </c>
      <c r="G121" s="58">
        <v>0</v>
      </c>
    </row>
    <row r="122" spans="1:7" x14ac:dyDescent="0.25">
      <c r="A122" s="55" t="s">
        <v>585</v>
      </c>
      <c r="B122" s="58">
        <v>0</v>
      </c>
      <c r="C122" s="58">
        <v>181231.7</v>
      </c>
      <c r="D122" s="58">
        <v>181231.7</v>
      </c>
      <c r="E122" s="58">
        <v>181231.7</v>
      </c>
      <c r="F122" s="58">
        <v>181231.7</v>
      </c>
      <c r="G122" s="58">
        <v>0</v>
      </c>
    </row>
    <row r="123" spans="1:7" x14ac:dyDescent="0.25">
      <c r="A123" s="55" t="s">
        <v>586</v>
      </c>
      <c r="B123" s="58">
        <v>0</v>
      </c>
      <c r="C123" s="58">
        <v>2041290.55</v>
      </c>
      <c r="D123" s="58">
        <v>2041290.55</v>
      </c>
      <c r="E123" s="58">
        <v>2041290.55</v>
      </c>
      <c r="F123" s="58">
        <v>2041290.55</v>
      </c>
      <c r="G123" s="58">
        <v>0</v>
      </c>
    </row>
    <row r="124" spans="1:7" x14ac:dyDescent="0.25">
      <c r="A124" s="55" t="s">
        <v>587</v>
      </c>
      <c r="B124" s="58">
        <v>0</v>
      </c>
      <c r="C124" s="58">
        <v>45250.13</v>
      </c>
      <c r="D124" s="58">
        <v>45250.13</v>
      </c>
      <c r="E124" s="58">
        <v>45250.13</v>
      </c>
      <c r="F124" s="58">
        <v>45250.13</v>
      </c>
      <c r="G124" s="58">
        <v>0</v>
      </c>
    </row>
    <row r="125" spans="1:7" x14ac:dyDescent="0.25">
      <c r="A125" s="55" t="s">
        <v>588</v>
      </c>
      <c r="B125" s="58">
        <v>0</v>
      </c>
      <c r="C125" s="58">
        <v>2246531.94</v>
      </c>
      <c r="D125" s="58">
        <v>2246531.94</v>
      </c>
      <c r="E125" s="58">
        <v>2246531.94</v>
      </c>
      <c r="F125" s="58">
        <v>2246531.94</v>
      </c>
      <c r="G125" s="58">
        <v>0</v>
      </c>
    </row>
    <row r="126" spans="1:7" x14ac:dyDescent="0.25">
      <c r="A126" s="55" t="s">
        <v>589</v>
      </c>
      <c r="B126" s="58">
        <v>0</v>
      </c>
      <c r="C126" s="58">
        <v>223537.36</v>
      </c>
      <c r="D126" s="58">
        <v>223537.36</v>
      </c>
      <c r="E126" s="58">
        <v>223537.36</v>
      </c>
      <c r="F126" s="58">
        <v>223537.36</v>
      </c>
      <c r="G126" s="58">
        <v>0</v>
      </c>
    </row>
    <row r="127" spans="1:7" x14ac:dyDescent="0.25">
      <c r="A127" s="55" t="s">
        <v>590</v>
      </c>
      <c r="B127" s="58">
        <v>0</v>
      </c>
      <c r="C127" s="58">
        <v>1050486.19</v>
      </c>
      <c r="D127" s="58">
        <v>1050486.19</v>
      </c>
      <c r="E127" s="58">
        <v>186972.43</v>
      </c>
      <c r="F127" s="58">
        <v>0</v>
      </c>
      <c r="G127" s="58">
        <v>863513.76</v>
      </c>
    </row>
    <row r="128" spans="1:7" x14ac:dyDescent="0.25">
      <c r="A128" s="55"/>
      <c r="B128" s="58"/>
      <c r="C128" s="58"/>
      <c r="D128" s="58"/>
      <c r="E128" s="58"/>
      <c r="F128" s="58"/>
      <c r="G128" s="58"/>
    </row>
    <row r="129" spans="1:7" x14ac:dyDescent="0.25">
      <c r="A129" s="55" t="s">
        <v>384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30" t="s">
        <v>152</v>
      </c>
      <c r="B130" s="43"/>
      <c r="C130" s="43"/>
      <c r="D130" s="43"/>
      <c r="E130" s="43"/>
      <c r="F130" s="43"/>
      <c r="G130" s="43"/>
    </row>
    <row r="131" spans="1:7" x14ac:dyDescent="0.25">
      <c r="A131" s="3" t="s">
        <v>380</v>
      </c>
      <c r="B131" s="4">
        <f>SUM(B85,B9)</f>
        <v>197134800</v>
      </c>
      <c r="C131" s="4">
        <f t="shared" ref="C131:G131" si="2">SUM(C85,C9)</f>
        <v>37529858.579999998</v>
      </c>
      <c r="D131" s="4">
        <f t="shared" si="2"/>
        <v>234664658.57999998</v>
      </c>
      <c r="E131" s="4">
        <f t="shared" si="2"/>
        <v>81868817.090000004</v>
      </c>
      <c r="F131" s="4">
        <f t="shared" si="2"/>
        <v>79489725.109999999</v>
      </c>
      <c r="G131" s="4">
        <f t="shared" si="2"/>
        <v>152795841.48999998</v>
      </c>
    </row>
    <row r="132" spans="1:7" x14ac:dyDescent="0.25">
      <c r="A132" s="49"/>
      <c r="B132" s="49"/>
      <c r="C132" s="49"/>
      <c r="D132" s="49"/>
      <c r="E132" s="49"/>
      <c r="F132" s="49"/>
      <c r="G132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84:G85 B130:G131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5" t="s">
        <v>386</v>
      </c>
      <c r="B1" s="156"/>
      <c r="C1" s="156"/>
      <c r="D1" s="156"/>
      <c r="E1" s="156"/>
      <c r="F1" s="156"/>
      <c r="G1" s="156"/>
    </row>
    <row r="2" spans="1:7" x14ac:dyDescent="0.25">
      <c r="A2" s="93" t="str">
        <f>'Formato 1'!A2</f>
        <v>MUNICIPIO DOCTOR MORA, GTO.</v>
      </c>
      <c r="B2" s="94"/>
      <c r="C2" s="94"/>
      <c r="D2" s="94"/>
      <c r="E2" s="94"/>
      <c r="F2" s="94"/>
      <c r="G2" s="95"/>
    </row>
    <row r="3" spans="1:7" x14ac:dyDescent="0.25">
      <c r="A3" s="96" t="s">
        <v>298</v>
      </c>
      <c r="B3" s="97"/>
      <c r="C3" s="97"/>
      <c r="D3" s="97"/>
      <c r="E3" s="97"/>
      <c r="F3" s="97"/>
      <c r="G3" s="98"/>
    </row>
    <row r="4" spans="1:7" x14ac:dyDescent="0.25">
      <c r="A4" s="96" t="s">
        <v>387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7" t="s">
        <v>5</v>
      </c>
      <c r="B7" s="143" t="s">
        <v>300</v>
      </c>
      <c r="C7" s="144"/>
      <c r="D7" s="144"/>
      <c r="E7" s="144"/>
      <c r="F7" s="145"/>
      <c r="G7" s="151" t="s">
        <v>301</v>
      </c>
    </row>
    <row r="8" spans="1:7" ht="30" x14ac:dyDescent="0.25">
      <c r="A8" s="148"/>
      <c r="B8" s="24" t="s">
        <v>206</v>
      </c>
      <c r="C8" s="7" t="s">
        <v>388</v>
      </c>
      <c r="D8" s="24" t="s">
        <v>303</v>
      </c>
      <c r="E8" s="24" t="s">
        <v>191</v>
      </c>
      <c r="F8" s="31" t="s">
        <v>207</v>
      </c>
      <c r="G8" s="150"/>
    </row>
    <row r="9" spans="1:7" ht="16.5" customHeight="1" x14ac:dyDescent="0.25">
      <c r="A9" s="25" t="s">
        <v>389</v>
      </c>
      <c r="B9" s="29">
        <f>SUM(B10,B19,B27,B37)</f>
        <v>197134800</v>
      </c>
      <c r="C9" s="29">
        <f t="shared" ref="C9:G9" si="0">SUM(C10,C19,C27,C37)</f>
        <v>17737135.140000001</v>
      </c>
      <c r="D9" s="29">
        <f t="shared" si="0"/>
        <v>214871935.13999999</v>
      </c>
      <c r="E9" s="29">
        <f t="shared" si="0"/>
        <v>64461292.400000006</v>
      </c>
      <c r="F9" s="29">
        <f t="shared" si="0"/>
        <v>62284172.850000001</v>
      </c>
      <c r="G9" s="29">
        <f t="shared" si="0"/>
        <v>150410642.74000001</v>
      </c>
    </row>
    <row r="10" spans="1:7" ht="15" customHeight="1" x14ac:dyDescent="0.25">
      <c r="A10" s="51" t="s">
        <v>390</v>
      </c>
      <c r="B10" s="41">
        <f>SUM(B11:B18)</f>
        <v>91777129.879999995</v>
      </c>
      <c r="C10" s="41">
        <f t="shared" ref="C10:G10" si="1">SUM(C11:C18)</f>
        <v>4017974.8900000006</v>
      </c>
      <c r="D10" s="41">
        <f t="shared" si="1"/>
        <v>95795104.769999996</v>
      </c>
      <c r="E10" s="41">
        <f t="shared" si="1"/>
        <v>39056253.360000007</v>
      </c>
      <c r="F10" s="41">
        <f t="shared" si="1"/>
        <v>39000828.960000008</v>
      </c>
      <c r="G10" s="41">
        <f t="shared" si="1"/>
        <v>56738851.409999982</v>
      </c>
    </row>
    <row r="11" spans="1:7" x14ac:dyDescent="0.25">
      <c r="A11" s="60" t="s">
        <v>391</v>
      </c>
      <c r="B11" s="41">
        <v>9183859.6199999992</v>
      </c>
      <c r="C11" s="41">
        <v>0</v>
      </c>
      <c r="D11" s="41">
        <v>9183859.6199999992</v>
      </c>
      <c r="E11" s="41">
        <v>3554838.790000001</v>
      </c>
      <c r="F11" s="41">
        <v>3554838.790000001</v>
      </c>
      <c r="G11" s="41">
        <f>D11-E11</f>
        <v>5629020.8299999982</v>
      </c>
    </row>
    <row r="12" spans="1:7" x14ac:dyDescent="0.25">
      <c r="A12" s="60" t="s">
        <v>392</v>
      </c>
      <c r="B12" s="41">
        <v>1002036.6000000001</v>
      </c>
      <c r="C12" s="41">
        <v>0</v>
      </c>
      <c r="D12" s="41">
        <v>1002036.6000000001</v>
      </c>
      <c r="E12" s="41">
        <v>274806.46000000002</v>
      </c>
      <c r="F12" s="41">
        <v>274806.46000000002</v>
      </c>
      <c r="G12" s="41">
        <f t="shared" ref="G12:G41" si="2">D12-E12</f>
        <v>727230.14000000013</v>
      </c>
    </row>
    <row r="13" spans="1:7" x14ac:dyDescent="0.25">
      <c r="A13" s="60" t="s">
        <v>393</v>
      </c>
      <c r="B13" s="41">
        <v>35309201.029999994</v>
      </c>
      <c r="C13" s="41">
        <v>1103892.1200000001</v>
      </c>
      <c r="D13" s="41">
        <v>36413093.149999991</v>
      </c>
      <c r="E13" s="41">
        <v>19806818.690000005</v>
      </c>
      <c r="F13" s="41">
        <v>19755500.690000005</v>
      </c>
      <c r="G13" s="41">
        <f t="shared" si="2"/>
        <v>16606274.459999986</v>
      </c>
    </row>
    <row r="14" spans="1:7" x14ac:dyDescent="0.25">
      <c r="A14" s="60" t="s">
        <v>394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f t="shared" si="2"/>
        <v>0</v>
      </c>
    </row>
    <row r="15" spans="1:7" x14ac:dyDescent="0.25">
      <c r="A15" s="60" t="s">
        <v>395</v>
      </c>
      <c r="B15" s="41">
        <v>15196598.069999998</v>
      </c>
      <c r="C15" s="41">
        <v>1760990.1000000003</v>
      </c>
      <c r="D15" s="41">
        <v>16957588.169999998</v>
      </c>
      <c r="E15" s="41">
        <v>3482089.1500000004</v>
      </c>
      <c r="F15" s="41">
        <v>3482089.1500000004</v>
      </c>
      <c r="G15" s="41">
        <f t="shared" si="2"/>
        <v>13475499.019999998</v>
      </c>
    </row>
    <row r="16" spans="1:7" x14ac:dyDescent="0.25">
      <c r="A16" s="60" t="s">
        <v>396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f t="shared" si="2"/>
        <v>0</v>
      </c>
    </row>
    <row r="17" spans="1:7" x14ac:dyDescent="0.25">
      <c r="A17" s="60" t="s">
        <v>397</v>
      </c>
      <c r="B17" s="41">
        <v>28231200.610000003</v>
      </c>
      <c r="C17" s="41">
        <v>853092.66999999969</v>
      </c>
      <c r="D17" s="41">
        <v>29084293.280000001</v>
      </c>
      <c r="E17" s="41">
        <v>10947282.6</v>
      </c>
      <c r="F17" s="41">
        <v>10943176.200000001</v>
      </c>
      <c r="G17" s="41">
        <f t="shared" si="2"/>
        <v>18137010.68</v>
      </c>
    </row>
    <row r="18" spans="1:7" x14ac:dyDescent="0.25">
      <c r="A18" s="60" t="s">
        <v>398</v>
      </c>
      <c r="B18" s="41">
        <v>2854233.9499999993</v>
      </c>
      <c r="C18" s="41">
        <v>300000</v>
      </c>
      <c r="D18" s="41">
        <v>3154233.9499999993</v>
      </c>
      <c r="E18" s="41">
        <v>990417.67000000016</v>
      </c>
      <c r="F18" s="41">
        <v>990417.67000000016</v>
      </c>
      <c r="G18" s="41">
        <f t="shared" si="2"/>
        <v>2163816.2799999993</v>
      </c>
    </row>
    <row r="19" spans="1:7" x14ac:dyDescent="0.25">
      <c r="A19" s="51" t="s">
        <v>399</v>
      </c>
      <c r="B19" s="41">
        <f>SUM(B20:B26)</f>
        <v>96295670.870000005</v>
      </c>
      <c r="C19" s="41">
        <f t="shared" ref="C19:G19" si="3">SUM(C20:C26)</f>
        <v>13591660.25</v>
      </c>
      <c r="D19" s="41">
        <f t="shared" si="3"/>
        <v>109887331.12</v>
      </c>
      <c r="E19" s="41">
        <f t="shared" si="3"/>
        <v>23888459.09</v>
      </c>
      <c r="F19" s="41">
        <f t="shared" si="3"/>
        <v>21766959.089999996</v>
      </c>
      <c r="G19" s="41">
        <f t="shared" si="3"/>
        <v>85998872.030000016</v>
      </c>
    </row>
    <row r="20" spans="1:7" x14ac:dyDescent="0.25">
      <c r="A20" s="60" t="s">
        <v>400</v>
      </c>
      <c r="B20" s="41">
        <v>1463877.0799999998</v>
      </c>
      <c r="C20" s="41">
        <v>250000</v>
      </c>
      <c r="D20" s="41">
        <v>1713877.0799999998</v>
      </c>
      <c r="E20" s="41">
        <v>680777.57000000007</v>
      </c>
      <c r="F20" s="41">
        <v>680777.57000000007</v>
      </c>
      <c r="G20" s="41">
        <f t="shared" si="2"/>
        <v>1033099.5099999998</v>
      </c>
    </row>
    <row r="21" spans="1:7" x14ac:dyDescent="0.25">
      <c r="A21" s="60" t="s">
        <v>401</v>
      </c>
      <c r="B21" s="41">
        <v>77817230.650000006</v>
      </c>
      <c r="C21" s="41">
        <v>9353447.25</v>
      </c>
      <c r="D21" s="41">
        <v>87170677.900000006</v>
      </c>
      <c r="E21" s="41">
        <v>19321765.640000001</v>
      </c>
      <c r="F21" s="41">
        <v>17200265.639999997</v>
      </c>
      <c r="G21" s="41">
        <f t="shared" si="2"/>
        <v>67848912.260000005</v>
      </c>
    </row>
    <row r="22" spans="1:7" x14ac:dyDescent="0.25">
      <c r="A22" s="60" t="s">
        <v>402</v>
      </c>
      <c r="B22" s="41">
        <v>2168389.29</v>
      </c>
      <c r="C22" s="41">
        <v>-250000</v>
      </c>
      <c r="D22" s="41">
        <v>1918389.29</v>
      </c>
      <c r="E22" s="41">
        <v>636391.4</v>
      </c>
      <c r="F22" s="41">
        <v>636391.4</v>
      </c>
      <c r="G22" s="41">
        <f t="shared" si="2"/>
        <v>1281997.8900000001</v>
      </c>
    </row>
    <row r="23" spans="1:7" x14ac:dyDescent="0.25">
      <c r="A23" s="60" t="s">
        <v>403</v>
      </c>
      <c r="B23" s="41">
        <v>1228128.67</v>
      </c>
      <c r="C23" s="41">
        <v>0</v>
      </c>
      <c r="D23" s="41">
        <v>1228128.67</v>
      </c>
      <c r="E23" s="41">
        <v>477493.71999999991</v>
      </c>
      <c r="F23" s="41">
        <v>477493.71999999991</v>
      </c>
      <c r="G23" s="41">
        <f t="shared" si="2"/>
        <v>750634.95</v>
      </c>
    </row>
    <row r="24" spans="1:7" x14ac:dyDescent="0.25">
      <c r="A24" s="60" t="s">
        <v>404</v>
      </c>
      <c r="B24" s="41">
        <v>254890.16</v>
      </c>
      <c r="C24" s="41">
        <v>0</v>
      </c>
      <c r="D24" s="41">
        <v>254890.16</v>
      </c>
      <c r="E24" s="41">
        <v>86262.75</v>
      </c>
      <c r="F24" s="41">
        <v>86262.75</v>
      </c>
      <c r="G24" s="41">
        <f t="shared" si="2"/>
        <v>168627.41</v>
      </c>
    </row>
    <row r="25" spans="1:7" x14ac:dyDescent="0.25">
      <c r="A25" s="60" t="s">
        <v>405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2"/>
        <v>0</v>
      </c>
    </row>
    <row r="26" spans="1:7" x14ac:dyDescent="0.25">
      <c r="A26" s="60" t="s">
        <v>406</v>
      </c>
      <c r="B26" s="41">
        <v>13363155.02</v>
      </c>
      <c r="C26" s="41">
        <v>4238213</v>
      </c>
      <c r="D26" s="41">
        <v>17601368.02</v>
      </c>
      <c r="E26" s="41">
        <v>2685768.0100000002</v>
      </c>
      <c r="F26" s="41">
        <v>2685768.0100000002</v>
      </c>
      <c r="G26" s="41">
        <f t="shared" si="2"/>
        <v>14915600.01</v>
      </c>
    </row>
    <row r="27" spans="1:7" x14ac:dyDescent="0.25">
      <c r="A27" s="51" t="s">
        <v>407</v>
      </c>
      <c r="B27" s="41">
        <f>SUM(B28:B36)</f>
        <v>9061999.2500000019</v>
      </c>
      <c r="C27" s="41">
        <f t="shared" ref="C27:F27" si="4">SUM(C28:C36)</f>
        <v>127500</v>
      </c>
      <c r="D27" s="41">
        <f t="shared" si="4"/>
        <v>9189499.2500000019</v>
      </c>
      <c r="E27" s="41">
        <f t="shared" si="4"/>
        <v>1516579.95</v>
      </c>
      <c r="F27" s="41">
        <f t="shared" si="4"/>
        <v>1516384.8</v>
      </c>
      <c r="G27" s="41">
        <f t="shared" si="2"/>
        <v>7672919.3000000017</v>
      </c>
    </row>
    <row r="28" spans="1:7" x14ac:dyDescent="0.25">
      <c r="A28" s="63" t="s">
        <v>408</v>
      </c>
      <c r="B28" s="41">
        <v>9061999.2500000019</v>
      </c>
      <c r="C28" s="41">
        <v>127500</v>
      </c>
      <c r="D28" s="41">
        <v>9189499.2500000019</v>
      </c>
      <c r="E28" s="41">
        <v>1516579.95</v>
      </c>
      <c r="F28" s="41">
        <v>1516384.8</v>
      </c>
      <c r="G28" s="41">
        <f t="shared" si="2"/>
        <v>7672919.3000000017</v>
      </c>
    </row>
    <row r="29" spans="1:7" x14ac:dyDescent="0.25">
      <c r="A29" s="60" t="s">
        <v>409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f t="shared" si="2"/>
        <v>0</v>
      </c>
    </row>
    <row r="30" spans="1:7" x14ac:dyDescent="0.25">
      <c r="A30" s="60" t="s">
        <v>410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si="2"/>
        <v>0</v>
      </c>
    </row>
    <row r="31" spans="1:7" x14ac:dyDescent="0.25">
      <c r="A31" s="60" t="s">
        <v>411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2"/>
        <v>0</v>
      </c>
    </row>
    <row r="32" spans="1:7" x14ac:dyDescent="0.25">
      <c r="A32" s="60" t="s">
        <v>412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2"/>
        <v>0</v>
      </c>
    </row>
    <row r="33" spans="1:7" ht="14.45" customHeight="1" x14ac:dyDescent="0.25">
      <c r="A33" s="60" t="s">
        <v>413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2"/>
        <v>0</v>
      </c>
    </row>
    <row r="34" spans="1:7" ht="14.45" customHeight="1" x14ac:dyDescent="0.25">
      <c r="A34" s="60" t="s">
        <v>414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f t="shared" si="2"/>
        <v>0</v>
      </c>
    </row>
    <row r="35" spans="1:7" ht="14.45" customHeight="1" x14ac:dyDescent="0.25">
      <c r="A35" s="60" t="s">
        <v>415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si="2"/>
        <v>0</v>
      </c>
    </row>
    <row r="36" spans="1:7" ht="14.45" customHeight="1" x14ac:dyDescent="0.25">
      <c r="A36" s="60" t="s">
        <v>416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f t="shared" si="2"/>
        <v>0</v>
      </c>
    </row>
    <row r="37" spans="1:7" ht="14.45" customHeight="1" x14ac:dyDescent="0.25">
      <c r="A37" s="52" t="s">
        <v>417</v>
      </c>
      <c r="B37" s="41">
        <f>SUM(B38:B41)</f>
        <v>0</v>
      </c>
      <c r="C37" s="41">
        <f t="shared" ref="C37:G37" si="5">SUM(C38:C41)</f>
        <v>0</v>
      </c>
      <c r="D37" s="41">
        <f t="shared" si="5"/>
        <v>0</v>
      </c>
      <c r="E37" s="41">
        <f t="shared" si="5"/>
        <v>0</v>
      </c>
      <c r="F37" s="41">
        <f t="shared" si="5"/>
        <v>0</v>
      </c>
      <c r="G37" s="41">
        <f t="shared" si="5"/>
        <v>0</v>
      </c>
    </row>
    <row r="38" spans="1:7" x14ac:dyDescent="0.25">
      <c r="A38" s="63" t="s">
        <v>418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f t="shared" si="2"/>
        <v>0</v>
      </c>
    </row>
    <row r="39" spans="1:7" ht="30" x14ac:dyDescent="0.25">
      <c r="A39" s="63" t="s">
        <v>419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f t="shared" si="2"/>
        <v>0</v>
      </c>
    </row>
    <row r="40" spans="1:7" x14ac:dyDescent="0.25">
      <c r="A40" s="63" t="s">
        <v>420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f t="shared" si="2"/>
        <v>0</v>
      </c>
    </row>
    <row r="41" spans="1:7" x14ac:dyDescent="0.25">
      <c r="A41" s="63" t="s">
        <v>421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f t="shared" si="2"/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422</v>
      </c>
      <c r="B43" s="4">
        <f>SUM(B44,B53,B61,B71)</f>
        <v>0</v>
      </c>
      <c r="C43" s="4">
        <f t="shared" ref="C43:G43" si="6">SUM(C44,C53,C61,C71)</f>
        <v>19792723.440000001</v>
      </c>
      <c r="D43" s="4">
        <f t="shared" si="6"/>
        <v>19792723.440000001</v>
      </c>
      <c r="E43" s="4">
        <f t="shared" si="6"/>
        <v>17407524.690000001</v>
      </c>
      <c r="F43" s="4">
        <f t="shared" si="6"/>
        <v>17205552.260000002</v>
      </c>
      <c r="G43" s="4">
        <f t="shared" si="6"/>
        <v>2385198.75</v>
      </c>
    </row>
    <row r="44" spans="1:7" x14ac:dyDescent="0.25">
      <c r="A44" s="51" t="s">
        <v>390</v>
      </c>
      <c r="B44" s="41">
        <f>SUM(B45:B52)</f>
        <v>0</v>
      </c>
      <c r="C44" s="41">
        <f t="shared" ref="C44:G44" si="7">SUM(C45:C52)</f>
        <v>35000</v>
      </c>
      <c r="D44" s="41">
        <f t="shared" si="7"/>
        <v>35000</v>
      </c>
      <c r="E44" s="41">
        <f t="shared" si="7"/>
        <v>15000</v>
      </c>
      <c r="F44" s="41">
        <f t="shared" si="7"/>
        <v>0</v>
      </c>
      <c r="G44" s="41">
        <f t="shared" si="7"/>
        <v>20000</v>
      </c>
    </row>
    <row r="45" spans="1:7" x14ac:dyDescent="0.25">
      <c r="A45" s="63" t="s">
        <v>391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f t="shared" ref="G45:G75" si="8">D45-E45</f>
        <v>0</v>
      </c>
    </row>
    <row r="46" spans="1:7" x14ac:dyDescent="0.25">
      <c r="A46" s="63" t="s">
        <v>392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f t="shared" si="8"/>
        <v>0</v>
      </c>
    </row>
    <row r="47" spans="1:7" x14ac:dyDescent="0.25">
      <c r="A47" s="63" t="s">
        <v>393</v>
      </c>
      <c r="B47" s="41">
        <v>0</v>
      </c>
      <c r="C47" s="41">
        <v>15000</v>
      </c>
      <c r="D47" s="41">
        <v>15000</v>
      </c>
      <c r="E47" s="41">
        <v>15000</v>
      </c>
      <c r="F47" s="41">
        <v>0</v>
      </c>
      <c r="G47" s="41">
        <f t="shared" si="8"/>
        <v>0</v>
      </c>
    </row>
    <row r="48" spans="1:7" x14ac:dyDescent="0.25">
      <c r="A48" s="63" t="s">
        <v>394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f t="shared" si="8"/>
        <v>0</v>
      </c>
    </row>
    <row r="49" spans="1:7" x14ac:dyDescent="0.25">
      <c r="A49" s="63" t="s">
        <v>395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f t="shared" si="8"/>
        <v>0</v>
      </c>
    </row>
    <row r="50" spans="1:7" x14ac:dyDescent="0.25">
      <c r="A50" s="63" t="s">
        <v>396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8"/>
        <v>0</v>
      </c>
    </row>
    <row r="51" spans="1:7" x14ac:dyDescent="0.25">
      <c r="A51" s="63" t="s">
        <v>397</v>
      </c>
      <c r="B51" s="41">
        <v>0</v>
      </c>
      <c r="C51" s="41">
        <v>20000</v>
      </c>
      <c r="D51" s="41">
        <v>20000</v>
      </c>
      <c r="E51" s="41">
        <v>0</v>
      </c>
      <c r="F51" s="41">
        <v>0</v>
      </c>
      <c r="G51" s="41">
        <f t="shared" si="8"/>
        <v>20000</v>
      </c>
    </row>
    <row r="52" spans="1:7" x14ac:dyDescent="0.25">
      <c r="A52" s="63" t="s">
        <v>398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f t="shared" si="8"/>
        <v>0</v>
      </c>
    </row>
    <row r="53" spans="1:7" x14ac:dyDescent="0.25">
      <c r="A53" s="51" t="s">
        <v>399</v>
      </c>
      <c r="B53" s="41">
        <f>SUM(B54:B60)</f>
        <v>0</v>
      </c>
      <c r="C53" s="41">
        <f t="shared" ref="C53:G53" si="9">SUM(C54:C60)</f>
        <v>19757723.440000001</v>
      </c>
      <c r="D53" s="41">
        <f t="shared" si="9"/>
        <v>19757723.440000001</v>
      </c>
      <c r="E53" s="41">
        <f t="shared" si="9"/>
        <v>17392524.690000001</v>
      </c>
      <c r="F53" s="41">
        <f t="shared" si="9"/>
        <v>17205552.260000002</v>
      </c>
      <c r="G53" s="41">
        <f t="shared" si="9"/>
        <v>2365198.75</v>
      </c>
    </row>
    <row r="54" spans="1:7" x14ac:dyDescent="0.25">
      <c r="A54" s="63" t="s">
        <v>400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f t="shared" si="8"/>
        <v>0</v>
      </c>
    </row>
    <row r="55" spans="1:7" x14ac:dyDescent="0.25">
      <c r="A55" s="63" t="s">
        <v>401</v>
      </c>
      <c r="B55" s="41">
        <v>0</v>
      </c>
      <c r="C55" s="41">
        <v>18257723.440000001</v>
      </c>
      <c r="D55" s="41">
        <v>18257723.440000001</v>
      </c>
      <c r="E55" s="41">
        <v>17392524.690000001</v>
      </c>
      <c r="F55" s="41">
        <v>17205552.260000002</v>
      </c>
      <c r="G55" s="41">
        <f t="shared" si="8"/>
        <v>865198.75</v>
      </c>
    </row>
    <row r="56" spans="1:7" x14ac:dyDescent="0.25">
      <c r="A56" s="63" t="s">
        <v>402</v>
      </c>
      <c r="B56" s="41">
        <v>0</v>
      </c>
      <c r="C56" s="41">
        <v>300000</v>
      </c>
      <c r="D56" s="41">
        <v>300000</v>
      </c>
      <c r="E56" s="41">
        <v>0</v>
      </c>
      <c r="F56" s="41">
        <v>0</v>
      </c>
      <c r="G56" s="41">
        <f t="shared" si="8"/>
        <v>300000</v>
      </c>
    </row>
    <row r="57" spans="1:7" x14ac:dyDescent="0.25">
      <c r="A57" s="64" t="s">
        <v>403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f t="shared" si="8"/>
        <v>0</v>
      </c>
    </row>
    <row r="58" spans="1:7" x14ac:dyDescent="0.25">
      <c r="A58" s="63" t="s">
        <v>404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f t="shared" si="8"/>
        <v>0</v>
      </c>
    </row>
    <row r="59" spans="1:7" x14ac:dyDescent="0.25">
      <c r="A59" s="63" t="s">
        <v>405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f t="shared" si="8"/>
        <v>0</v>
      </c>
    </row>
    <row r="60" spans="1:7" x14ac:dyDescent="0.25">
      <c r="A60" s="63" t="s">
        <v>406</v>
      </c>
      <c r="B60" s="41">
        <v>0</v>
      </c>
      <c r="C60" s="41">
        <v>1200000</v>
      </c>
      <c r="D60" s="41">
        <v>1200000</v>
      </c>
      <c r="E60" s="41">
        <v>0</v>
      </c>
      <c r="F60" s="41">
        <v>0</v>
      </c>
      <c r="G60" s="41">
        <f t="shared" si="8"/>
        <v>1200000</v>
      </c>
    </row>
    <row r="61" spans="1:7" x14ac:dyDescent="0.25">
      <c r="A61" s="51" t="s">
        <v>407</v>
      </c>
      <c r="B61" s="41">
        <f>SUM(B62:B70)</f>
        <v>0</v>
      </c>
      <c r="C61" s="41">
        <f t="shared" ref="C61:G61" si="10">SUM(C62:C70)</f>
        <v>0</v>
      </c>
      <c r="D61" s="41">
        <f t="shared" si="10"/>
        <v>0</v>
      </c>
      <c r="E61" s="41">
        <f t="shared" si="10"/>
        <v>0</v>
      </c>
      <c r="F61" s="41">
        <f t="shared" si="10"/>
        <v>0</v>
      </c>
      <c r="G61" s="41">
        <f t="shared" si="10"/>
        <v>0</v>
      </c>
    </row>
    <row r="62" spans="1:7" x14ac:dyDescent="0.25">
      <c r="A62" s="63" t="s">
        <v>408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f t="shared" si="8"/>
        <v>0</v>
      </c>
    </row>
    <row r="63" spans="1:7" x14ac:dyDescent="0.25">
      <c r="A63" s="63" t="s">
        <v>409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f t="shared" si="8"/>
        <v>0</v>
      </c>
    </row>
    <row r="64" spans="1:7" x14ac:dyDescent="0.25">
      <c r="A64" s="63" t="s">
        <v>410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f t="shared" si="8"/>
        <v>0</v>
      </c>
    </row>
    <row r="65" spans="1:7" x14ac:dyDescent="0.25">
      <c r="A65" s="63" t="s">
        <v>411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f t="shared" si="8"/>
        <v>0</v>
      </c>
    </row>
    <row r="66" spans="1:7" x14ac:dyDescent="0.25">
      <c r="A66" s="63" t="s">
        <v>412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f t="shared" si="8"/>
        <v>0</v>
      </c>
    </row>
    <row r="67" spans="1:7" x14ac:dyDescent="0.25">
      <c r="A67" s="63" t="s">
        <v>413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f t="shared" si="8"/>
        <v>0</v>
      </c>
    </row>
    <row r="68" spans="1:7" x14ac:dyDescent="0.25">
      <c r="A68" s="63" t="s">
        <v>414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f t="shared" si="8"/>
        <v>0</v>
      </c>
    </row>
    <row r="69" spans="1:7" x14ac:dyDescent="0.25">
      <c r="A69" s="63" t="s">
        <v>415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f t="shared" si="8"/>
        <v>0</v>
      </c>
    </row>
    <row r="70" spans="1:7" x14ac:dyDescent="0.25">
      <c r="A70" s="63" t="s">
        <v>416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f t="shared" si="8"/>
        <v>0</v>
      </c>
    </row>
    <row r="71" spans="1:7" x14ac:dyDescent="0.25">
      <c r="A71" s="52" t="s">
        <v>417</v>
      </c>
      <c r="B71" s="41">
        <f>SUM(B72:B75)</f>
        <v>0</v>
      </c>
      <c r="C71" s="41">
        <f t="shared" ref="C71:G71" si="11">SUM(C72:C75)</f>
        <v>0</v>
      </c>
      <c r="D71" s="41">
        <f t="shared" si="11"/>
        <v>0</v>
      </c>
      <c r="E71" s="41">
        <f t="shared" si="11"/>
        <v>0</v>
      </c>
      <c r="F71" s="41">
        <f t="shared" si="11"/>
        <v>0</v>
      </c>
      <c r="G71" s="41">
        <f t="shared" si="11"/>
        <v>0</v>
      </c>
    </row>
    <row r="72" spans="1:7" x14ac:dyDescent="0.25">
      <c r="A72" s="63" t="s">
        <v>418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f t="shared" si="8"/>
        <v>0</v>
      </c>
    </row>
    <row r="73" spans="1:7" ht="30" x14ac:dyDescent="0.25">
      <c r="A73" s="63" t="s">
        <v>419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f t="shared" si="8"/>
        <v>0</v>
      </c>
    </row>
    <row r="74" spans="1:7" x14ac:dyDescent="0.25">
      <c r="A74" s="63" t="s">
        <v>420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f t="shared" si="8"/>
        <v>0</v>
      </c>
    </row>
    <row r="75" spans="1:7" x14ac:dyDescent="0.25">
      <c r="A75" s="63" t="s">
        <v>421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f t="shared" si="8"/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380</v>
      </c>
      <c r="B77" s="4">
        <f>B43+B9</f>
        <v>197134800</v>
      </c>
      <c r="C77" s="4">
        <f t="shared" ref="C77:G77" si="12">C43+C9</f>
        <v>37529858.579999998</v>
      </c>
      <c r="D77" s="4">
        <f t="shared" si="12"/>
        <v>234664658.57999998</v>
      </c>
      <c r="E77" s="4">
        <f t="shared" si="12"/>
        <v>81868817.090000004</v>
      </c>
      <c r="F77" s="4">
        <f t="shared" si="12"/>
        <v>79489725.109999999</v>
      </c>
      <c r="G77" s="4">
        <f t="shared" si="12"/>
        <v>152795841.49000001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28:G36 B61:G61 B9:B10 B37:G37 B19:G19 B53:G53 C62:G70 B43:B44 B71:G71 B76:G77 C9:G18 C20:G26 C38:G41 C43:G52 C54:G60 B27:G27 C72:G75" xr:uid="{1A6BE04A-3572-4D1D-B80F-E9D705AA074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16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52" t="s">
        <v>423</v>
      </c>
      <c r="B1" s="135"/>
      <c r="C1" s="135"/>
      <c r="D1" s="135"/>
      <c r="E1" s="135"/>
      <c r="F1" s="135"/>
      <c r="G1" s="136"/>
    </row>
    <row r="2" spans="1:7" x14ac:dyDescent="0.25">
      <c r="A2" s="93" t="str">
        <f>'Formato 1'!A2</f>
        <v>MUNICIPIO DOCTOR MORA, GTO.</v>
      </c>
      <c r="B2" s="94"/>
      <c r="C2" s="94"/>
      <c r="D2" s="94"/>
      <c r="E2" s="94"/>
      <c r="F2" s="94"/>
      <c r="G2" s="95"/>
    </row>
    <row r="3" spans="1:7" x14ac:dyDescent="0.25">
      <c r="A3" s="96" t="s">
        <v>298</v>
      </c>
      <c r="B3" s="97"/>
      <c r="C3" s="97"/>
      <c r="D3" s="97"/>
      <c r="E3" s="97"/>
      <c r="F3" s="97"/>
      <c r="G3" s="98"/>
    </row>
    <row r="4" spans="1:7" x14ac:dyDescent="0.25">
      <c r="A4" s="96" t="s">
        <v>424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7" t="s">
        <v>5</v>
      </c>
      <c r="B7" s="150" t="s">
        <v>300</v>
      </c>
      <c r="C7" s="150"/>
      <c r="D7" s="150"/>
      <c r="E7" s="150"/>
      <c r="F7" s="150"/>
      <c r="G7" s="150" t="s">
        <v>301</v>
      </c>
    </row>
    <row r="8" spans="1:7" ht="30" x14ac:dyDescent="0.25">
      <c r="A8" s="148"/>
      <c r="B8" s="7" t="s">
        <v>206</v>
      </c>
      <c r="C8" s="32" t="s">
        <v>388</v>
      </c>
      <c r="D8" s="32" t="s">
        <v>233</v>
      </c>
      <c r="E8" s="32" t="s">
        <v>191</v>
      </c>
      <c r="F8" s="32" t="s">
        <v>207</v>
      </c>
      <c r="G8" s="157"/>
    </row>
    <row r="9" spans="1:7" ht="15.75" customHeight="1" x14ac:dyDescent="0.25">
      <c r="A9" s="25" t="s">
        <v>425</v>
      </c>
      <c r="B9" s="102">
        <f>SUM(B10,B11,B12,B15,B16,B19)</f>
        <v>72276705.38000001</v>
      </c>
      <c r="C9" s="102">
        <f t="shared" ref="C9:G9" si="0">SUM(C10,C11,C12,C15,C16,C19)</f>
        <v>1392500</v>
      </c>
      <c r="D9" s="102">
        <f t="shared" si="0"/>
        <v>73669205.38000001</v>
      </c>
      <c r="E9" s="102">
        <f t="shared" si="0"/>
        <v>27873721.240000002</v>
      </c>
      <c r="F9" s="102">
        <f t="shared" si="0"/>
        <v>27873721.240000002</v>
      </c>
      <c r="G9" s="102">
        <f t="shared" si="0"/>
        <v>45795484.140000008</v>
      </c>
    </row>
    <row r="10" spans="1:7" x14ac:dyDescent="0.25">
      <c r="A10" s="51" t="s">
        <v>426</v>
      </c>
      <c r="B10" s="58">
        <v>72276705.38000001</v>
      </c>
      <c r="C10" s="58">
        <v>1392500</v>
      </c>
      <c r="D10" s="58">
        <v>73669205.38000001</v>
      </c>
      <c r="E10" s="58">
        <v>27873721.240000002</v>
      </c>
      <c r="F10" s="58">
        <v>27873721.240000002</v>
      </c>
      <c r="G10" s="130">
        <f>D10-E10</f>
        <v>45795484.140000008</v>
      </c>
    </row>
    <row r="11" spans="1:7" ht="15.75" customHeight="1" x14ac:dyDescent="0.25">
      <c r="A11" s="51" t="s">
        <v>427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130">
        <f t="shared" ref="G11:G19" si="1">D11-E11</f>
        <v>0</v>
      </c>
    </row>
    <row r="12" spans="1:7" x14ac:dyDescent="0.25">
      <c r="A12" s="51" t="s">
        <v>428</v>
      </c>
      <c r="B12" s="59">
        <f>B13+B14</f>
        <v>0</v>
      </c>
      <c r="C12" s="59">
        <f t="shared" ref="C12:G12" si="2">C13+C14</f>
        <v>0</v>
      </c>
      <c r="D12" s="59">
        <f t="shared" si="2"/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</row>
    <row r="13" spans="1:7" x14ac:dyDescent="0.25">
      <c r="A13" s="60" t="s">
        <v>429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130">
        <f t="shared" si="1"/>
        <v>0</v>
      </c>
    </row>
    <row r="14" spans="1:7" x14ac:dyDescent="0.25">
      <c r="A14" s="60" t="s">
        <v>430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130">
        <f t="shared" si="1"/>
        <v>0</v>
      </c>
    </row>
    <row r="15" spans="1:7" x14ac:dyDescent="0.25">
      <c r="A15" s="51" t="s">
        <v>431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130">
        <f t="shared" si="1"/>
        <v>0</v>
      </c>
    </row>
    <row r="16" spans="1:7" ht="30" x14ac:dyDescent="0.25">
      <c r="A16" s="52" t="s">
        <v>432</v>
      </c>
      <c r="B16" s="59">
        <f>B17+B18</f>
        <v>0</v>
      </c>
      <c r="C16" s="59">
        <f t="shared" ref="C16:G16" si="3">C17+C18</f>
        <v>0</v>
      </c>
      <c r="D16" s="59">
        <f t="shared" si="3"/>
        <v>0</v>
      </c>
      <c r="E16" s="59">
        <f t="shared" si="3"/>
        <v>0</v>
      </c>
      <c r="F16" s="59">
        <f t="shared" si="3"/>
        <v>0</v>
      </c>
      <c r="G16" s="59">
        <f t="shared" si="3"/>
        <v>0</v>
      </c>
    </row>
    <row r="17" spans="1:7" x14ac:dyDescent="0.25">
      <c r="A17" s="60" t="s">
        <v>433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130">
        <f t="shared" si="1"/>
        <v>0</v>
      </c>
    </row>
    <row r="18" spans="1:7" x14ac:dyDescent="0.25">
      <c r="A18" s="60" t="s">
        <v>434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130">
        <f t="shared" si="1"/>
        <v>0</v>
      </c>
    </row>
    <row r="19" spans="1:7" x14ac:dyDescent="0.25">
      <c r="A19" s="51" t="s">
        <v>435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130">
        <f t="shared" si="1"/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436</v>
      </c>
      <c r="B21" s="131">
        <f>SUM(B22,B23,B24,B27,B28,B31)</f>
        <v>0</v>
      </c>
      <c r="C21" s="131">
        <f t="shared" ref="C21:F21" si="4">SUM(C22,C23,C24,C27,C28,C31)</f>
        <v>2354223.02</v>
      </c>
      <c r="D21" s="131">
        <f t="shared" si="4"/>
        <v>2354223.02</v>
      </c>
      <c r="E21" s="131">
        <f t="shared" si="4"/>
        <v>2352545.6</v>
      </c>
      <c r="F21" s="131">
        <f t="shared" si="4"/>
        <v>2352545.6</v>
      </c>
      <c r="G21" s="131">
        <f>SUM(G22,G23,G24,G27,G28,G31)</f>
        <v>1677.4199999999255</v>
      </c>
    </row>
    <row r="22" spans="1:7" x14ac:dyDescent="0.25">
      <c r="A22" s="51" t="s">
        <v>426</v>
      </c>
      <c r="B22" s="58">
        <v>0</v>
      </c>
      <c r="C22" s="58">
        <v>2354223.02</v>
      </c>
      <c r="D22" s="58">
        <v>2354223.02</v>
      </c>
      <c r="E22" s="58">
        <v>2352545.6</v>
      </c>
      <c r="F22" s="58">
        <v>2352545.6</v>
      </c>
      <c r="G22" s="130">
        <f t="shared" ref="G22:G31" si="5">D22-E22</f>
        <v>1677.4199999999255</v>
      </c>
    </row>
    <row r="23" spans="1:7" x14ac:dyDescent="0.25">
      <c r="A23" s="51" t="s">
        <v>427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130">
        <f t="shared" si="5"/>
        <v>0</v>
      </c>
    </row>
    <row r="24" spans="1:7" x14ac:dyDescent="0.25">
      <c r="A24" s="51" t="s">
        <v>428</v>
      </c>
      <c r="B24" s="59">
        <f t="shared" ref="B24:G24" si="6">B25+B26</f>
        <v>0</v>
      </c>
      <c r="C24" s="59">
        <f t="shared" si="6"/>
        <v>0</v>
      </c>
      <c r="D24" s="59">
        <f t="shared" si="6"/>
        <v>0</v>
      </c>
      <c r="E24" s="59">
        <f t="shared" si="6"/>
        <v>0</v>
      </c>
      <c r="F24" s="59">
        <f t="shared" si="6"/>
        <v>0</v>
      </c>
      <c r="G24" s="130">
        <f t="shared" si="6"/>
        <v>0</v>
      </c>
    </row>
    <row r="25" spans="1:7" x14ac:dyDescent="0.25">
      <c r="A25" s="60" t="s">
        <v>429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130">
        <f t="shared" si="5"/>
        <v>0</v>
      </c>
    </row>
    <row r="26" spans="1:7" x14ac:dyDescent="0.25">
      <c r="A26" s="60" t="s">
        <v>430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130">
        <f t="shared" si="5"/>
        <v>0</v>
      </c>
    </row>
    <row r="27" spans="1:7" x14ac:dyDescent="0.25">
      <c r="A27" s="51" t="s">
        <v>431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130">
        <f t="shared" si="5"/>
        <v>0</v>
      </c>
    </row>
    <row r="28" spans="1:7" ht="30" x14ac:dyDescent="0.25">
      <c r="A28" s="52" t="s">
        <v>432</v>
      </c>
      <c r="B28" s="59">
        <f t="shared" ref="B28:G28" si="7">B29+B30</f>
        <v>0</v>
      </c>
      <c r="C28" s="59">
        <f t="shared" si="7"/>
        <v>0</v>
      </c>
      <c r="D28" s="59">
        <f t="shared" si="7"/>
        <v>0</v>
      </c>
      <c r="E28" s="59">
        <f t="shared" si="7"/>
        <v>0</v>
      </c>
      <c r="F28" s="59">
        <f t="shared" si="7"/>
        <v>0</v>
      </c>
      <c r="G28" s="130">
        <f t="shared" si="7"/>
        <v>0</v>
      </c>
    </row>
    <row r="29" spans="1:7" x14ac:dyDescent="0.25">
      <c r="A29" s="60" t="s">
        <v>433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130">
        <f t="shared" si="5"/>
        <v>0</v>
      </c>
    </row>
    <row r="30" spans="1:7" x14ac:dyDescent="0.25">
      <c r="A30" s="60" t="s">
        <v>434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130">
        <f t="shared" si="5"/>
        <v>0</v>
      </c>
    </row>
    <row r="31" spans="1:7" x14ac:dyDescent="0.25">
      <c r="A31" s="51" t="s">
        <v>435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130">
        <f t="shared" si="5"/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437</v>
      </c>
      <c r="B33" s="131">
        <f>B21+B9</f>
        <v>72276705.38000001</v>
      </c>
      <c r="C33" s="131">
        <f t="shared" ref="C33:G33" si="8">C21+C9</f>
        <v>3746723.02</v>
      </c>
      <c r="D33" s="131">
        <f t="shared" si="8"/>
        <v>76023428.400000006</v>
      </c>
      <c r="E33" s="131">
        <f t="shared" si="8"/>
        <v>30226266.840000004</v>
      </c>
      <c r="F33" s="131">
        <f t="shared" si="8"/>
        <v>30226266.840000004</v>
      </c>
      <c r="G33" s="131">
        <f t="shared" si="8"/>
        <v>45797161.56000001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9DDC83C-4139-4F34-8A98-FFF53948E99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1'!Print_Area</vt:lpstr>
      <vt:lpstr>'Formato 6 a)'!Print_Area</vt:lpstr>
      <vt:lpstr>'Formato 6 a)'!Print_Titles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CUENTA PUBLICA</cp:lastModifiedBy>
  <cp:revision/>
  <dcterms:created xsi:type="dcterms:W3CDTF">2023-03-16T22:14:51Z</dcterms:created>
  <dcterms:modified xsi:type="dcterms:W3CDTF">2026-07-30T15:27:33Z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