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S:\SisteCAD\Contacad\salen\042025\"/>
    </mc:Choice>
  </mc:AlternateContent>
  <bookViews>
    <workbookView xWindow="-105" yWindow="-105" windowWidth="23250" windowHeight="12450" activeTab="1"/>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6" l="1"/>
  <c r="A2" i="15"/>
  <c r="A2" i="12"/>
  <c r="B7" i="12"/>
  <c r="C7" i="12"/>
  <c r="D7" i="12"/>
  <c r="E7" i="12"/>
  <c r="E29" i="12" s="1"/>
  <c r="F7" i="12"/>
  <c r="F29" i="12" s="1"/>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29" i="8" l="1"/>
  <c r="G75" i="6"/>
  <c r="G59" i="6"/>
  <c r="G28" i="6"/>
  <c r="D41" i="6"/>
  <c r="F8" i="3"/>
  <c r="F20" i="3" s="1"/>
  <c r="C8" i="3"/>
  <c r="C20" i="3" s="1"/>
  <c r="F65" i="6"/>
  <c r="E65" i="6"/>
  <c r="G27" i="9"/>
  <c r="G9" i="9" s="1"/>
  <c r="C65" i="6"/>
  <c r="C9" i="9"/>
  <c r="E29" i="8"/>
  <c r="G146" i="7"/>
  <c r="E84" i="7"/>
  <c r="G71" i="7"/>
  <c r="G62" i="7"/>
  <c r="G28" i="7"/>
  <c r="C9" i="7"/>
  <c r="F41" i="6"/>
  <c r="C41" i="6"/>
  <c r="D8" i="3"/>
  <c r="D20" i="3" s="1"/>
  <c r="E79" i="2"/>
  <c r="F79" i="2"/>
  <c r="F47" i="2"/>
  <c r="F59" i="2" s="1"/>
  <c r="E47" i="2"/>
  <c r="E59" i="2" s="1"/>
  <c r="K20" i="4"/>
  <c r="E20" i="4"/>
  <c r="I20" i="4"/>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E70" i="6"/>
  <c r="F70" i="6"/>
  <c r="G41" i="6"/>
  <c r="G42" i="6" s="1"/>
  <c r="D70" i="6"/>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<sst xmlns="http://schemas.openxmlformats.org/spreadsheetml/2006/main" count="794" uniqueCount="548">
  <si>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</si>
  <si>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</si>
  <si>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</si>
  <si>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</si>
  <si>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</si>
  <si>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</si>
  <si>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</si>
  <si>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</si>
  <si>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</si>
  <si>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</si>
  <si>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</si>
  <si>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</si>
  <si>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</si>
  <si>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</si>
  <si>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</si>
  <si>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</si>
  <si>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</si>
  <si>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</si>
  <si>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</si>
  <si>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</si>
  <si>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</si>
  <si>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</si>
  <si>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</si>
  <si>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</si>
  <si>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</si>
  <si>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</si>
  <si>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</si>
  <si>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</si>
  <si>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</si>
  <si>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</si>
  <si>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</si>
  <si>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</si>
  <si>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</si>
  <si>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</si>
  <si>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</si>
  <si>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</si>
  <si>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</si>
  <si>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</si>
  <si>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</si>
  <si>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</si>
  <si>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</si>
  <si>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</si>
  <si>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</si>
  <si>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</si>
  <si>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</si>
  <si>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</si>
  <si>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</si>
  <si>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</si>
  <si>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</si>
  <si>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</si>
  <si>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</si>
  <si>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</si>
  <si>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</si>
  <si>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</si>
  <si>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</si>
  <si>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</si>
  <si>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</si>
  <si>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</si>
  <si>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</si>
  <si>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</si>
  <si>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</si>
  <si>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</si>
  <si>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</si>
  <si>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</si>
  <si>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</si>
  <si>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</si>
  <si>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</si>
  <si>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</si>
  <si>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</si>
  <si>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</si>
  <si>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</si>
  <si>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</si>
  <si>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</si>
  <si>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</si>
  <si>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</si>
  <si>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</si>
  <si>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</si>
  <si>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</si>
  <si>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</si>
  <si>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</si>
  <si>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</si>
  <si>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</si>
  <si>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</si>
  <si>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</si>
  <si>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</si>
  <si>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</si>
  <si>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</si>
  <si>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</si>
  <si>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</si>
  <si>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</si>
  <si>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</si>
  <si>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</si>
  <si>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</si>
  <si>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</si>
  <si>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</si>
  <si>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</si>
  <si>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</si>
  <si>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</si>
  <si>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</si>
  <si>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</si>
  <si>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</si>
  <si>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</si>
  <si>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</si>
  <si>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</si>
  <si>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</si>
  <si>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</si>
  <si>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</si>
  <si>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</si>
  <si>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</si>
  <si>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</si>
  <si>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</si>
  <si>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</si>
  <si>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</si>
  <si>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</si>
  <si>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</si>
  <si>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</si>
  <si>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</si>
  <si>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</si>
  <si>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</si>
  <si>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</si>
  <si>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</si>
  <si>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</si>
  <si>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</si>
  <si>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</si>
  <si>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</si>
  <si>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</si>
  <si>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</si>
  <si>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</si>
  <si>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</si>
  <si>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</si>
  <si>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</si>
  <si>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</si>
  <si>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</si>
  <si>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</si>
  <si>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</si>
  <si>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</si>
  <si>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</si>
  <si>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</si>
  <si>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</si>
  <si>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</si>
  <si>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</si>
  <si>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</si>
  <si>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</si>
  <si>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</si>
  <si>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</si>
  <si>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</si>
  <si>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</si>
  <si>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</si>
  <si>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</si>
  <si>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</si>
  <si>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</si>
  <si>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</si>
  <si>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</si>
  <si>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</si>
  <si>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</si>
  <si>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</si>
  <si>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</si>
  <si>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</si>
  <si>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</si>
  <si>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</si>
  <si>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</si>
  <si>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</si>
  <si>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</si>
  <si>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</si>
  <si>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</si>
  <si>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</si>
  <si>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</si>
  <si>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</si>
  <si>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</si>
  <si>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</si>
  <si>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</si>
  <si>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</si>
  <si>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</si>
  <si>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</si>
  <si>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</si>
  <si>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</si>
  <si>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</si>
  <si>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</si>
  <si>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</si>
  <si>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</si>
  <si>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</si>
  <si>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</si>
  <si>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</si>
  <si>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</si>
  <si>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</si>
  <si>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</si>
  <si>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</si>
  <si>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</si>
  <si>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</si>
  <si>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</si>
  <si>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</si>
  <si>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</si>
  <si>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</si>
  <si>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</si>
  <si>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</si>
  <si>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</si>
  <si>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</si>
  <si>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</si>
  <si>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</si>
  <si>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</si>
  <si>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</si>
  <si>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</si>
  <si>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</si>
  <si>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</si>
  <si>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</si>
  <si>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</si>
  <si>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</si>
  <si>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</si>
  <si>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</si>
  <si>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</si>
  <si>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</si>
  <si>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</si>
  <si>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</si>
  <si>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</si>
  <si>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</si>
  <si>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</si>
  <si>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</si>
  <si>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</si>
  <si>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</si>
  <si>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</si>
  <si>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</si>
  <si>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</si>
  <si>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</si>
  <si>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</si>
  <si>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</si>
  <si>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</si>
  <si>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</si>
  <si>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</si>
  <si>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</si>
  <si>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</si>
  <si>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</si>
  <si>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</si>
  <si>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</si>
  <si>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</si>
  <si>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</si>
  <si>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</si>
  <si>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</si>
  <si>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</si>
  <si>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</si>
  <si>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</si>
  <si>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</si>
  <si>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</si>
  <si>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</si>
  <si>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</si>
  <si>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</si>
  <si>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</si>
  <si>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</si>
  <si>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</si>
  <si>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</si>
  <si>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</si>
  <si>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</si>
  <si>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</si>
  <si>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</si>
  <si>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</si>
  <si>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</si>
  <si>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</si>
  <si>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</si>
  <si>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</si>
  <si>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</si>
  <si>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</si>
  <si>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</si>
  <si>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</si>
  <si>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</si>
  <si>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</si>
  <si>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</si>
  <si>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</si>
  <si>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</si>
  <si>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</si>
  <si>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</si>
  <si>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</si>
  <si>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</si>
  <si>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</si>
  <si>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</si>
  <si>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</si>
  <si>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</si>
  <si>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</si>
  <si>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</si>
  <si>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</si>
  <si>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</si>
  <si>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</si>
  <si>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</si>
  <si>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</si>
  <si>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</si>
  <si>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</si>
  <si>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</si>
  <si>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</si>
  <si>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</si>
  <si>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</si>
  <si>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</si>
  <si>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</si>
  <si>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</si>
  <si>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</si>
  <si>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</si>
  <si>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</si>
  <si>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</si>
  <si>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</si>
  <si>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</si>
  <si>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</si>
  <si>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</si>
  <si>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</si>
  <si>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</si>
  <si>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</si>
  <si>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</si>
  <si>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</si>
  <si>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</si>
  <si>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</si>
  <si>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</si>
  <si>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</si>
  <si>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</si>
  <si>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</si>
  <si>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</si>
  <si>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</si>
  <si>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</si>
  <si>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</si>
  <si>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</si>
  <si>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</si>
  <si>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</si>
  <si>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</si>
  <si>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</si>
  <si>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</si>
  <si>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</si>
  <si>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</si>
  <si>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</si>
  <si>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</si>
  <si>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</si>
  <si>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</si>
  <si>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</si>
  <si>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</si>
  <si>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</si>
  <si>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</si>
  <si>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</si>
  <si>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</si>
  <si>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</si>
  <si>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</si>
  <si>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</si>
  <si>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</si>
  <si>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</si>
  <si>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</si>
  <si>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</si>
  <si>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</si>
  <si>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</si>
  <si>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</si>
  <si>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</si>
  <si>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</si>
  <si>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</si>
  <si>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</si>
  <si>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</si>
  <si>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</si>
  <si>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</si>
  <si>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</si>
  <si>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</si>
  <si>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</si>
  <si>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</si>
  <si>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</si>
  <si>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</si>
  <si>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</si>
  <si>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</si>
  <si>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</si>
  <si>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</si>
  <si>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</si>
  <si>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</si>
  <si>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</si>
  <si>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</si>
  <si>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</si>
  <si>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</si>
  <si>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</si>
  <si>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</si>
  <si>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</si>
  <si>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</si>
  <si>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</si>
  <si>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</si>
  <si>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</si>
  <si>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</si>
  <si>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</si>
  <si>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</si>
  <si>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</si>
  <si>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</si>
  <si>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</si>
  <si>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</si>
  <si>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</si>
  <si>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</si>
  <si>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</si>
  <si>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</si>
  <si>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</si>
  <si>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</si>
  <si>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</si>
  <si>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</si>
  <si>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</si>
  <si>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</si>
  <si>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</si>
  <si>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</si>
  <si>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</si>
  <si>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</si>
  <si>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</si>
  <si>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</si>
  <si>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</si>
  <si>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</si>
  <si>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</si>
  <si>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</si>
  <si>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</si>
  <si>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</si>
  <si>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</si>
  <si>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</si>
  <si>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</si>
  <si>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</si>
  <si>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</si>
  <si>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</si>
  <si>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</si>
  <si>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</si>
  <si>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</si>
  <si>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</si>
  <si>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</si>
  <si>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</si>
  <si>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</si>
  <si>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</si>
  <si>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</si>
  <si>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</si>
  <si>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</si>
  <si>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</si>
  <si>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</si>
  <si>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</si>
  <si>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</si>
  <si>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</si>
  <si>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</si>
  <si>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</si>
  <si>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</si>
  <si>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</si>
  <si>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</si>
  <si>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</si>
  <si>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</si>
  <si>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</si>
  <si>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</si>
  <si>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</si>
  <si>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</si>
  <si>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</si>
  <si>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</si>
  <si>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</si>
  <si>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</si>
  <si>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</si>
  <si>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</si>
  <si>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</si>
  <si>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</si>
  <si>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</si>
  <si>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</si>
  <si>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</si>
  <si>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</si>
  <si>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</si>
  <si>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</si>
  <si>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</si>
  <si>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</si>
  <si>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</si>
  <si>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</si>
  <si>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</si>
  <si>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</si>
  <si>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</si>
  <si>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</si>
  <si>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</si>
  <si>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</si>
  <si>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</si>
  <si>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</si>
  <si>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</si>
  <si>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</si>
  <si>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</si>
  <si>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</si>
  <si>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</si>
  <si>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</si>
  <si>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</si>
  <si>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</si>
  <si>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</si>
  <si>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</si>
  <si>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</si>
  <si>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</si>
  <si>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</si>
  <si>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</si>
  <si>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</si>
  <si>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</si>
  <si>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</si>
  <si>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</si>
  <si>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</si>
  <si>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</si>
  <si>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</si>
  <si>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</si>
  <si>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</si>
  <si>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</si>
  <si>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</si>
  <si>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</si>
  <si>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</si>
  <si>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</si>
  <si>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</si>
  <si>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</si>
  <si>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</si>
  <si>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</si>
  <si>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</si>
  <si>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</si>
  <si>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</si>
  <si>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</si>
  <si>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</si>
  <si>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</si>
  <si>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</si>
  <si>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</si>
  <si>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</si>
  <si>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</si>
  <si>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</si>
  <si>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</si>
  <si>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</si>
  <si>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</si>
  <si>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</si>
  <si>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</si>
  <si>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</si>
  <si>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</si>
  <si>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</si>
  <si>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</si>
  <si>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</si>
  <si>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</si>
  <si>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</si>
  <si>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</si>
  <si>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</si>
  <si>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</si>
  <si>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</si>
  <si>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</si>
  <si>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</si>
  <si>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</si>
  <si>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</si>
  <si>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</si>
  <si>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</si>
  <si>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</si>
  <si>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</si>
  <si>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</si>
  <si>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</si>
  <si>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</si>
  <si>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</si>
  <si>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</si>
  <si>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</si>
  <si>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</si>
  <si>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</si>
  <si>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</si>
  <si>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</si>
  <si>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</si>
  <si>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</si>
  <si>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SISTEMA DE AGUA POTABLE Y ALCANTARILLADO DE DOCTOR MORA, GTO.</t>
  </si>
  <si>
    <t>AL 31 DE DICIEMBRE DE 2024  Y AL 31 DE DICIEMBRE DEL 2025</t>
  </si>
  <si>
    <t>DEL 1 DE ENERO DEL 2025 AL 31 DE DICIEMBRE DEL 2025</t>
  </si>
  <si>
    <t>00001 ADMINISTRACION</t>
  </si>
  <si>
    <t>00002 OPERACION</t>
  </si>
  <si>
    <t>00003 PTAR</t>
  </si>
  <si>
    <t>00004 REMANENTE ADMINISTRACIÓN</t>
  </si>
  <si>
    <t>00005 REMANENTE OPERACION</t>
  </si>
  <si>
    <t>00006 REMANENTE PTAR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</si>
</sst>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cellStyle name="Normal 2 2" xfId="2"/>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3015975.06</v>
      </c>
      <c r="C9" s="59">
        <f>SUM(C10:C16)</f>
        <v>2740778.33</v>
      </c>
      <c r="D9" s="45" t="s">
        <v>10</v>
      </c>
      <c r="E9" s="46">
        <f>SUM(E10:E18)</f>
        <v>2370486.36</v>
      </c>
      <c r="F9" s="46">
        <f>SUM(F10:F18)</f>
        <v>2006596.5999999999</v>
      </c>
    </row>
    <row r="10" spans="1:6" x14ac:dyDescent="0.25">
      <c r="A10" s="47" t="s">
        <v>11</v>
      </c>
      <c r="B10" s="59">
        <v>0</v>
      </c>
      <c r="C10" s="59">
        <v>0</v>
      </c>
      <c r="D10" s="47" t="s">
        <v>12</v>
      </c>
      <c r="E10" s="59">
        <v>0</v>
      </c>
      <c r="F10" s="46">
        <v>0</v>
      </c>
    </row>
    <row r="11" spans="1:6" x14ac:dyDescent="0.25">
      <c r="A11" s="47" t="s">
        <v>13</v>
      </c>
      <c r="B11" s="59">
        <v>0</v>
      </c>
      <c r="C11" s="59">
        <v>0</v>
      </c>
      <c r="D11" s="47" t="s">
        <v>14</v>
      </c>
      <c r="E11" s="59">
        <v>2045427.7</v>
      </c>
      <c r="F11" s="46">
        <v>1669539.96</v>
      </c>
    </row>
    <row r="12" spans="1:6" x14ac:dyDescent="0.25">
      <c r="A12" s="47" t="s">
        <v>15</v>
      </c>
      <c r="B12" s="59">
        <v>3015975.06</v>
      </c>
      <c r="C12" s="59">
        <v>2740778.33</v>
      </c>
      <c r="D12" s="47" t="s">
        <v>16</v>
      </c>
      <c r="E12" s="59">
        <v>122546.61</v>
      </c>
      <c r="F12" s="46">
        <v>121630.51</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211682.92</v>
      </c>
      <c r="F16" s="46">
        <v>224597</v>
      </c>
    </row>
    <row r="17" spans="1:6" x14ac:dyDescent="0.25">
      <c r="A17" s="45" t="s">
        <v>25</v>
      </c>
      <c r="B17" s="59">
        <f>SUM(B18:B24)</f>
        <v>2508198.7000000002</v>
      </c>
      <c r="C17" s="59">
        <f>SUM(C18:C24)</f>
        <v>2513832.67</v>
      </c>
      <c r="D17" s="47" t="s">
        <v>26</v>
      </c>
      <c r="E17" s="59">
        <v>0</v>
      </c>
      <c r="F17" s="46">
        <v>0</v>
      </c>
    </row>
    <row r="18" spans="1:6" x14ac:dyDescent="0.25">
      <c r="A18" s="47" t="s">
        <v>27</v>
      </c>
      <c r="B18" s="59">
        <v>0</v>
      </c>
      <c r="C18" s="59">
        <v>0</v>
      </c>
      <c r="D18" s="47" t="s">
        <v>28</v>
      </c>
      <c r="E18" s="59">
        <v>-9170.8700000000008</v>
      </c>
      <c r="F18" s="46">
        <v>-9170.8700000000008</v>
      </c>
    </row>
    <row r="19" spans="1:6" x14ac:dyDescent="0.25">
      <c r="A19" s="47" t="s">
        <v>29</v>
      </c>
      <c r="B19" s="59">
        <v>2171784.9500000002</v>
      </c>
      <c r="C19" s="59">
        <v>2177606.06</v>
      </c>
      <c r="D19" s="45" t="s">
        <v>30</v>
      </c>
      <c r="E19" s="46">
        <f>SUM(E20:E22)</f>
        <v>0</v>
      </c>
      <c r="F19" s="46">
        <f>SUM(F20:F22)</f>
        <v>0</v>
      </c>
    </row>
    <row r="20" spans="1:6" x14ac:dyDescent="0.25">
      <c r="A20" s="47" t="s">
        <v>31</v>
      </c>
      <c r="B20" s="59">
        <v>336413.75</v>
      </c>
      <c r="C20" s="59">
        <v>336226.61</v>
      </c>
      <c r="D20" s="47" t="s">
        <v>32</v>
      </c>
      <c r="E20" s="59">
        <v>0</v>
      </c>
      <c r="F20" s="46">
        <v>0</v>
      </c>
    </row>
    <row r="21" spans="1:6" x14ac:dyDescent="0.25">
      <c r="A21" s="47" t="s">
        <v>33</v>
      </c>
      <c r="B21" s="59">
        <v>0</v>
      </c>
      <c r="C21" s="59">
        <v>0</v>
      </c>
      <c r="D21" s="47" t="s">
        <v>34</v>
      </c>
      <c r="E21" s="59">
        <v>0</v>
      </c>
      <c r="F21" s="46">
        <v>0</v>
      </c>
    </row>
    <row r="22" spans="1:6" x14ac:dyDescent="0.25">
      <c r="A22" s="47" t="s">
        <v>35</v>
      </c>
      <c r="B22" s="59">
        <v>0</v>
      </c>
      <c r="C22" s="59">
        <v>0</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416.66</v>
      </c>
      <c r="F42" s="46">
        <f>SUM(F43:F45)</f>
        <v>416.66</v>
      </c>
    </row>
    <row r="43" spans="1:6" x14ac:dyDescent="0.25">
      <c r="A43" s="47" t="s">
        <v>76</v>
      </c>
      <c r="B43" s="59">
        <v>0</v>
      </c>
      <c r="C43" s="59">
        <v>0</v>
      </c>
      <c r="D43" s="47" t="s">
        <v>77</v>
      </c>
      <c r="E43" s="59">
        <v>416.66</v>
      </c>
      <c r="F43" s="46">
        <v>416.66</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5524173.7599999998</v>
      </c>
      <c r="C47" s="12">
        <f>C9+C17+C25+C31+C38+C41</f>
        <v>5254611</v>
      </c>
      <c r="D47" s="2" t="s">
        <v>83</v>
      </c>
      <c r="E47" s="4">
        <f>E9+E19+E23+E26+E27+E31+E38+E42</f>
        <v>2370903.02</v>
      </c>
      <c r="F47" s="4">
        <f>F9+F19+F23+F26+F27+F31+F38+F42</f>
        <v>2007013.2599999998</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16363.48</v>
      </c>
      <c r="F50" s="46">
        <v>16363.48</v>
      </c>
    </row>
    <row r="51" spans="1:6" x14ac:dyDescent="0.25">
      <c r="A51" s="45" t="s">
        <v>88</v>
      </c>
      <c r="B51" s="59">
        <v>0</v>
      </c>
      <c r="C51" s="59">
        <v>0</v>
      </c>
      <c r="D51" s="45" t="s">
        <v>89</v>
      </c>
      <c r="E51" s="59">
        <v>0</v>
      </c>
      <c r="F51" s="46">
        <v>0</v>
      </c>
    </row>
    <row r="52" spans="1:6" x14ac:dyDescent="0.25">
      <c r="A52" s="45" t="s">
        <v>90</v>
      </c>
      <c r="B52" s="59">
        <v>2562707.09</v>
      </c>
      <c r="C52" s="59">
        <v>2481194.23</v>
      </c>
      <c r="D52" s="45" t="s">
        <v>91</v>
      </c>
      <c r="E52" s="59">
        <v>0</v>
      </c>
      <c r="F52" s="46">
        <v>0</v>
      </c>
    </row>
    <row r="53" spans="1:6" x14ac:dyDescent="0.25">
      <c r="A53" s="45" t="s">
        <v>92</v>
      </c>
      <c r="B53" s="59">
        <v>580498.61</v>
      </c>
      <c r="C53" s="59">
        <v>580498.61</v>
      </c>
      <c r="D53" s="45" t="s">
        <v>93</v>
      </c>
      <c r="E53" s="59">
        <v>0</v>
      </c>
      <c r="F53" s="46">
        <v>0</v>
      </c>
    </row>
    <row r="54" spans="1:6" x14ac:dyDescent="0.25">
      <c r="A54" s="45" t="s">
        <v>94</v>
      </c>
      <c r="B54" s="59">
        <v>16199.4</v>
      </c>
      <c r="C54" s="59">
        <v>16199.4</v>
      </c>
      <c r="D54" s="45" t="s">
        <v>95</v>
      </c>
      <c r="E54" s="59">
        <v>0</v>
      </c>
      <c r="F54" s="46">
        <v>0</v>
      </c>
    </row>
    <row r="55" spans="1:6" x14ac:dyDescent="0.25">
      <c r="A55" s="45" t="s">
        <v>96</v>
      </c>
      <c r="B55" s="59">
        <v>0</v>
      </c>
      <c r="C55" s="59">
        <v>0</v>
      </c>
      <c r="D55" s="49" t="s">
        <v>97</v>
      </c>
      <c r="E55" s="59">
        <v>0</v>
      </c>
      <c r="F55" s="46">
        <v>0</v>
      </c>
    </row>
    <row r="56" spans="1:6" x14ac:dyDescent="0.25">
      <c r="A56" s="45" t="s">
        <v>98</v>
      </c>
      <c r="B56" s="59">
        <v>15549.66</v>
      </c>
      <c r="C56" s="59">
        <v>15549.66</v>
      </c>
      <c r="D56" s="44"/>
      <c r="E56" s="48"/>
      <c r="F56" s="48"/>
    </row>
    <row r="57" spans="1:6" x14ac:dyDescent="0.25">
      <c r="A57" s="45" t="s">
        <v>99</v>
      </c>
      <c r="B57" s="59">
        <v>0</v>
      </c>
      <c r="C57" s="59">
        <v>0</v>
      </c>
      <c r="D57" s="2" t="s">
        <v>100</v>
      </c>
      <c r="E57" s="4">
        <f>SUM(E50:E55)</f>
        <v>16363.48</v>
      </c>
      <c r="F57" s="4">
        <f>SUM(F50:F55)</f>
        <v>16363.48</v>
      </c>
    </row>
    <row r="58" spans="1:6" x14ac:dyDescent="0.25">
      <c r="A58" s="45" t="s">
        <v>101</v>
      </c>
      <c r="B58" s="59">
        <v>0</v>
      </c>
      <c r="C58" s="59">
        <v>0</v>
      </c>
      <c r="D58" s="44"/>
      <c r="E58" s="48"/>
      <c r="F58" s="48"/>
    </row>
    <row r="59" spans="1:6" x14ac:dyDescent="0.25">
      <c r="A59" s="44"/>
      <c r="B59" s="44"/>
      <c r="C59" s="44"/>
      <c r="D59" s="2" t="s">
        <v>102</v>
      </c>
      <c r="E59" s="4">
        <f>E47+E57</f>
        <v>2387266.5</v>
      </c>
      <c r="F59" s="4">
        <f>F47+F57</f>
        <v>2023376.7399999998</v>
      </c>
    </row>
    <row r="60" spans="1:6" x14ac:dyDescent="0.25">
      <c r="A60" s="3" t="s">
        <v>103</v>
      </c>
      <c r="B60" s="12">
        <f>SUM(B50:B58)</f>
        <v>3174954.76</v>
      </c>
      <c r="C60" s="12">
        <f>SUM(C50:C58)</f>
        <v>3093441.9</v>
      </c>
      <c r="D60" s="44"/>
      <c r="E60" s="48"/>
      <c r="F60" s="48"/>
    </row>
    <row r="61" spans="1:6" x14ac:dyDescent="0.25">
      <c r="A61" s="44"/>
      <c r="B61" s="44"/>
      <c r="C61" s="44"/>
      <c r="D61" s="50" t="s">
        <v>104</v>
      </c>
      <c r="E61" s="48"/>
      <c r="F61" s="48"/>
    </row>
    <row r="62" spans="1:6" x14ac:dyDescent="0.25">
      <c r="A62" s="3" t="s">
        <v>105</v>
      </c>
      <c r="B62" s="12">
        <f>SUM(B47+B60)</f>
        <v>8699128.5199999996</v>
      </c>
      <c r="C62" s="12">
        <f>SUM(C47+C60)</f>
        <v>8348052.9000000004</v>
      </c>
      <c r="D62" s="44"/>
      <c r="E62" s="48"/>
      <c r="F62" s="48"/>
    </row>
    <row r="63" spans="1:6" x14ac:dyDescent="0.25">
      <c r="A63" s="44"/>
      <c r="B63" s="44"/>
      <c r="C63" s="44"/>
      <c r="D63" s="51" t="s">
        <v>106</v>
      </c>
      <c r="E63" s="46">
        <f>SUM(E64:E66)</f>
        <v>272926.43</v>
      </c>
      <c r="F63" s="46">
        <f>SUM(F64:F66)</f>
        <v>272926.43</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272926.43</v>
      </c>
      <c r="F66" s="46">
        <v>272926.43</v>
      </c>
    </row>
    <row r="67" spans="1:6" x14ac:dyDescent="0.25">
      <c r="A67" s="44"/>
      <c r="B67" s="44"/>
      <c r="C67" s="44"/>
      <c r="D67" s="44"/>
      <c r="E67" s="48"/>
      <c r="F67" s="48"/>
    </row>
    <row r="68" spans="1:6" x14ac:dyDescent="0.25">
      <c r="A68" s="44"/>
      <c r="B68" s="44"/>
      <c r="C68" s="44"/>
      <c r="D68" s="51" t="s">
        <v>110</v>
      </c>
      <c r="E68" s="46">
        <f>SUM(E69:E73)</f>
        <v>6038935.5900000008</v>
      </c>
      <c r="F68" s="46">
        <f>SUM(F69:F73)</f>
        <v>6051749.7300000004</v>
      </c>
    </row>
    <row r="69" spans="1:6" x14ac:dyDescent="0.25">
      <c r="A69" s="52"/>
      <c r="B69" s="44"/>
      <c r="C69" s="44"/>
      <c r="D69" s="45" t="s">
        <v>111</v>
      </c>
      <c r="E69" s="59">
        <v>-12814.14</v>
      </c>
      <c r="F69" s="46">
        <v>1227863.1599999999</v>
      </c>
    </row>
    <row r="70" spans="1:6" x14ac:dyDescent="0.25">
      <c r="A70" s="52"/>
      <c r="B70" s="44"/>
      <c r="C70" s="44"/>
      <c r="D70" s="45" t="s">
        <v>112</v>
      </c>
      <c r="E70" s="59">
        <v>6051749.7300000004</v>
      </c>
      <c r="F70" s="46">
        <v>4823886.57</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6311862.0200000005</v>
      </c>
      <c r="F79" s="4">
        <f>F63+F68+F75</f>
        <v>6324676.1600000001</v>
      </c>
    </row>
    <row r="80" spans="1:6" x14ac:dyDescent="0.25">
      <c r="A80" s="52"/>
      <c r="B80" s="44"/>
      <c r="C80" s="44"/>
      <c r="D80" s="44"/>
      <c r="E80" s="48"/>
      <c r="F80" s="48"/>
    </row>
    <row r="81" spans="1:6" x14ac:dyDescent="0.25">
      <c r="A81" s="52"/>
      <c r="B81" s="44"/>
      <c r="C81" s="44"/>
      <c r="D81" s="2" t="s">
        <v>120</v>
      </c>
      <c r="E81" s="4">
        <f>E59+E79</f>
        <v>8699128.5199999996</v>
      </c>
      <c r="F81" s="4">
        <f>F59+F79</f>
        <v>8348052.9000000004</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dataValidation allowBlank="1" showInputMessage="1" showErrorMessage="1" prompt="20XN (d)" sqref="B6 E6"/>
    <dataValidation type="decimal" allowBlank="1" showInputMessage="1" showErrorMessage="1" sqref="E47:F47 E50:F81 E9:F45 B9:C62">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SISTEMA DE AGUA POTABLE Y ALCANTARILLADO DE DOCTOR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2023376.74</v>
      </c>
      <c r="C18" s="108"/>
      <c r="D18" s="108"/>
      <c r="E18" s="108"/>
      <c r="F18" s="4">
        <v>2387266.5</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2023376.74</v>
      </c>
      <c r="C20" s="4">
        <f t="shared" si="3"/>
        <v>0</v>
      </c>
      <c r="D20" s="4">
        <f t="shared" si="3"/>
        <v>0</v>
      </c>
      <c r="E20" s="4">
        <f t="shared" si="3"/>
        <v>0</v>
      </c>
      <c r="F20" s="4">
        <f t="shared" si="3"/>
        <v>2387266.5</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dataValidation type="decimal" allowBlank="1" showInputMessage="1" showErrorMessage="1" sqref="B8:B9 C23:H30 D13:F13 B13 D8:H9 D22:H22 D17:F21 G11:H21 C8:C22 B17:B3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SISTEMA DE AGUA POTABLE Y ALCANTARILLADO DE DOCTOR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formula1>36526</formula1>
    </dataValidation>
    <dataValidation allowBlank="1" showInputMessage="1" showErrorMessage="1" prompt="Saldo pendiente por pagar de la inversión al XX de XXXX de 20XN (m = g - l)" sqref="K6"/>
    <dataValidation allowBlank="1" showInputMessage="1" showErrorMessage="1" prompt="Monto pagado de la inversión actualizado al XX de XXXX de 20XN (k)" sqref="J6"/>
    <dataValidation allowBlank="1" showInputMessage="1" showErrorMessage="1" prompt="Monto pagado de la inversión al XX de XXXX de 20XN (k)" sqref="I6"/>
    <dataValidation type="decimal" allowBlank="1" showInputMessage="1" showErrorMessage="1" sqref="E8:K2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SISTEMA DE AGUA POTABLE Y ALCANTARILLADO DE DOCTOR MORA, GTO.</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7773945.0700000003</v>
      </c>
      <c r="C8" s="15">
        <f>SUM(C9:C11)</f>
        <v>8585753.1400000006</v>
      </c>
      <c r="D8" s="15">
        <f>SUM(D9:D11)</f>
        <v>8585753.1400000006</v>
      </c>
    </row>
    <row r="9" spans="1:4" x14ac:dyDescent="0.25">
      <c r="A9" s="57" t="s">
        <v>170</v>
      </c>
      <c r="B9" s="93">
        <v>7773945.0700000003</v>
      </c>
      <c r="C9" s="93">
        <v>8585753.1400000006</v>
      </c>
      <c r="D9" s="93">
        <v>8585753.1400000006</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8206657.9400000004</v>
      </c>
      <c r="C13" s="15">
        <f>C14+C15</f>
        <v>8680080.1099999994</v>
      </c>
      <c r="D13" s="15">
        <f>D14+D15</f>
        <v>8680080.1099999994</v>
      </c>
    </row>
    <row r="14" spans="1:4" x14ac:dyDescent="0.25">
      <c r="A14" s="57" t="s">
        <v>174</v>
      </c>
      <c r="B14" s="93">
        <v>8206657.9400000004</v>
      </c>
      <c r="C14" s="93">
        <v>8680080.1099999994</v>
      </c>
      <c r="D14" s="93">
        <v>8680080.1099999994</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-432712.87000000011</v>
      </c>
      <c r="C21" s="15">
        <f>C8-C13+C17</f>
        <v>-94326.969999998808</v>
      </c>
      <c r="D21" s="15">
        <f>D8-D13+D17</f>
        <v>-94326.969999998808</v>
      </c>
    </row>
    <row r="22" spans="1:4" x14ac:dyDescent="0.25">
      <c r="A22" s="3"/>
      <c r="B22" s="90"/>
      <c r="C22" s="90"/>
      <c r="D22" s="90"/>
    </row>
    <row r="23" spans="1:4" x14ac:dyDescent="0.25">
      <c r="A23" s="3" t="s">
        <v>180</v>
      </c>
      <c r="B23" s="15">
        <f>B21-B11</f>
        <v>-432712.87000000011</v>
      </c>
      <c r="C23" s="15">
        <f>C21-C11</f>
        <v>-94326.969999998808</v>
      </c>
      <c r="D23" s="15">
        <f>D21-D11</f>
        <v>-94326.969999998808</v>
      </c>
    </row>
    <row r="24" spans="1:4" x14ac:dyDescent="0.25">
      <c r="A24" s="3"/>
      <c r="B24" s="18"/>
      <c r="C24" s="18"/>
      <c r="D24" s="18"/>
    </row>
    <row r="25" spans="1:4" x14ac:dyDescent="0.25">
      <c r="A25" s="19" t="s">
        <v>181</v>
      </c>
      <c r="B25" s="15">
        <f>B23-B17</f>
        <v>-432712.87000000011</v>
      </c>
      <c r="C25" s="15">
        <f>C23-C17</f>
        <v>-94326.969999998808</v>
      </c>
      <c r="D25" s="15">
        <f>D23-D17</f>
        <v>-94326.969999998808</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-432712.87000000011</v>
      </c>
      <c r="C33" s="4">
        <f>C25+C29</f>
        <v>-94326.969999998808</v>
      </c>
      <c r="D33" s="4">
        <f>D25+D29</f>
        <v>-94326.969999998808</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7773945.0700000003</v>
      </c>
      <c r="C48" s="95">
        <v>8585753.1400000006</v>
      </c>
      <c r="D48" s="95">
        <v>8585753.1400000006</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8206657.9400000004</v>
      </c>
      <c r="C53" s="46">
        <v>8680080.1099999994</v>
      </c>
      <c r="D53" s="46">
        <v>8680080.1099999994</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-432712.87000000011</v>
      </c>
      <c r="C57" s="4">
        <f>C48+C49-C53+C55</f>
        <v>-94326.969999998808</v>
      </c>
      <c r="D57" s="4">
        <f>D48+D49-D53+D55</f>
        <v>-94326.969999998808</v>
      </c>
    </row>
    <row r="58" spans="1:4" x14ac:dyDescent="0.25">
      <c r="A58" s="24"/>
      <c r="B58" s="25"/>
      <c r="C58" s="25"/>
      <c r="D58" s="25"/>
    </row>
    <row r="59" spans="1:4" x14ac:dyDescent="0.25">
      <c r="A59" s="19" t="s">
        <v>199</v>
      </c>
      <c r="B59" s="4">
        <f>B57-B49</f>
        <v>-432712.87000000011</v>
      </c>
      <c r="C59" s="4">
        <f>C57-C49</f>
        <v>-94326.969999998808</v>
      </c>
      <c r="D59" s="4">
        <f>D57-D49</f>
        <v>-94326.969999998808</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61188.85</v>
      </c>
      <c r="C13" s="46">
        <v>-30095.96</v>
      </c>
      <c r="D13" s="46">
        <v>31092.89</v>
      </c>
      <c r="E13" s="46">
        <v>31902.190000000006</v>
      </c>
      <c r="F13" s="46">
        <v>31902.19</v>
      </c>
      <c r="G13" s="46">
        <f t="shared" si="0"/>
        <v>-29286.66</v>
      </c>
    </row>
    <row r="14" spans="1:7" x14ac:dyDescent="0.25">
      <c r="A14" s="57" t="s">
        <v>218</v>
      </c>
      <c r="B14" s="59">
        <v>0</v>
      </c>
      <c r="C14" s="46">
        <v>0</v>
      </c>
      <c r="D14" s="46">
        <v>0</v>
      </c>
      <c r="E14" s="46">
        <v>0</v>
      </c>
      <c r="F14" s="46">
        <v>0</v>
      </c>
      <c r="G14" s="46">
        <f t="shared" si="0"/>
        <v>0</v>
      </c>
    </row>
    <row r="15" spans="1:7" x14ac:dyDescent="0.25">
      <c r="A15" s="57" t="s">
        <v>219</v>
      </c>
      <c r="B15" s="59">
        <v>7712756.2200000007</v>
      </c>
      <c r="C15" s="46">
        <v>30095.960000000003</v>
      </c>
      <c r="D15" s="46">
        <v>7742852.1800000006</v>
      </c>
      <c r="E15" s="46">
        <v>8553850.9499999993</v>
      </c>
      <c r="F15" s="46">
        <v>8553850.9499999993</v>
      </c>
      <c r="G15" s="46">
        <f t="shared" si="0"/>
        <v>841094.72999999858</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0</v>
      </c>
      <c r="C34" s="46">
        <v>0</v>
      </c>
      <c r="D34" s="46">
        <v>0</v>
      </c>
      <c r="E34" s="46">
        <v>0</v>
      </c>
      <c r="F34" s="46">
        <v>0</v>
      </c>
      <c r="G34" s="46">
        <f t="shared" si="4"/>
        <v>0</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7773945.0700000003</v>
      </c>
      <c r="C41" s="4">
        <f t="shared" si="7"/>
        <v>3.637978807091713E-12</v>
      </c>
      <c r="D41" s="4">
        <f t="shared" si="7"/>
        <v>7773945.0700000003</v>
      </c>
      <c r="E41" s="4">
        <f t="shared" si="7"/>
        <v>8585753.1399999987</v>
      </c>
      <c r="F41" s="4">
        <f t="shared" si="7"/>
        <v>8585753.1399999987</v>
      </c>
      <c r="G41" s="4">
        <f t="shared" si="7"/>
        <v>811808.06999999855</v>
      </c>
    </row>
    <row r="42" spans="1:7" x14ac:dyDescent="0.25">
      <c r="A42" s="3" t="s">
        <v>245</v>
      </c>
      <c r="B42" s="92"/>
      <c r="C42" s="92"/>
      <c r="D42" s="92"/>
      <c r="E42" s="92"/>
      <c r="F42" s="92"/>
      <c r="G42" s="4">
        <f>IF(G41&gt;0,G41,0)</f>
        <v>811808.06999999855</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B67: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7773945.0700000003</v>
      </c>
      <c r="C70" s="4">
        <f t="shared" si="16"/>
        <v>3.637978807091713E-12</v>
      </c>
      <c r="D70" s="4">
        <f t="shared" si="16"/>
        <v>7773945.0700000003</v>
      </c>
      <c r="E70" s="4">
        <f t="shared" si="16"/>
        <v>8585753.1399999987</v>
      </c>
      <c r="F70" s="4">
        <f t="shared" si="16"/>
        <v>8585753.1399999987</v>
      </c>
      <c r="G70" s="4">
        <f t="shared" si="16"/>
        <v>811808.06999999855</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SISTEMA DE AGUA POTABLE Y ALCANTARILLADO DE DOCTOR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8206657.9399999995</v>
      </c>
      <c r="C9" s="82">
        <f t="shared" si="0"/>
        <v>796889.12</v>
      </c>
      <c r="D9" s="82">
        <f t="shared" si="0"/>
        <v>9003547.0600000005</v>
      </c>
      <c r="E9" s="82">
        <f t="shared" si="0"/>
        <v>8680080.1099999994</v>
      </c>
      <c r="F9" s="82">
        <f t="shared" si="0"/>
        <v>8680080.1099999994</v>
      </c>
      <c r="G9" s="82">
        <f t="shared" si="0"/>
        <v>323466.95</v>
      </c>
    </row>
    <row r="10" spans="1:7" x14ac:dyDescent="0.25">
      <c r="A10" s="83" t="s">
        <v>284</v>
      </c>
      <c r="B10" s="82">
        <f t="shared" ref="B10:G10" si="1">SUM(B11:B17)</f>
        <v>3491559.0999999996</v>
      </c>
      <c r="C10" s="82">
        <f t="shared" si="1"/>
        <v>-156867.5</v>
      </c>
      <c r="D10" s="82">
        <f t="shared" si="1"/>
        <v>3334691.6</v>
      </c>
      <c r="E10" s="82">
        <f t="shared" si="1"/>
        <v>3091324.06</v>
      </c>
      <c r="F10" s="82">
        <f t="shared" si="1"/>
        <v>3091324.06</v>
      </c>
      <c r="G10" s="82">
        <f t="shared" si="1"/>
        <v>243367.53999999983</v>
      </c>
    </row>
    <row r="11" spans="1:7" x14ac:dyDescent="0.25">
      <c r="A11" s="84" t="s">
        <v>285</v>
      </c>
      <c r="B11" s="73">
        <v>2338577.94</v>
      </c>
      <c r="C11" s="73">
        <v>-84151.4</v>
      </c>
      <c r="D11" s="73">
        <v>2254426.54</v>
      </c>
      <c r="E11" s="73">
        <v>2234450.9500000002</v>
      </c>
      <c r="F11" s="73">
        <v>2234450.9500000002</v>
      </c>
      <c r="G11" s="73">
        <f>D11-E11</f>
        <v>19975.589999999851</v>
      </c>
    </row>
    <row r="12" spans="1:7" x14ac:dyDescent="0.25">
      <c r="A12" s="84" t="s">
        <v>286</v>
      </c>
      <c r="B12" s="73">
        <v>10400</v>
      </c>
      <c r="C12" s="73">
        <v>-10400</v>
      </c>
      <c r="D12" s="73">
        <v>0</v>
      </c>
      <c r="E12" s="73">
        <v>0</v>
      </c>
      <c r="F12" s="73">
        <v>0</v>
      </c>
      <c r="G12" s="73">
        <f t="shared" ref="G12:G17" si="2">D12-E12</f>
        <v>0</v>
      </c>
    </row>
    <row r="13" spans="1:7" x14ac:dyDescent="0.25">
      <c r="A13" s="84" t="s">
        <v>287</v>
      </c>
      <c r="B13" s="73">
        <v>701732.4</v>
      </c>
      <c r="C13" s="73">
        <v>-20625.859999999997</v>
      </c>
      <c r="D13" s="73">
        <v>681106.54</v>
      </c>
      <c r="E13" s="73">
        <v>657714.59000000008</v>
      </c>
      <c r="F13" s="73">
        <v>657714.59000000008</v>
      </c>
      <c r="G13" s="73">
        <f t="shared" si="2"/>
        <v>23391.949999999953</v>
      </c>
    </row>
    <row r="14" spans="1:7" x14ac:dyDescent="0.25">
      <c r="A14" s="84" t="s">
        <v>288</v>
      </c>
      <c r="B14" s="73">
        <v>0</v>
      </c>
      <c r="C14" s="73">
        <v>0</v>
      </c>
      <c r="D14" s="73">
        <v>0</v>
      </c>
      <c r="E14" s="73">
        <v>0</v>
      </c>
      <c r="F14" s="73">
        <v>0</v>
      </c>
      <c r="G14" s="73">
        <f t="shared" si="2"/>
        <v>0</v>
      </c>
    </row>
    <row r="15" spans="1:7" x14ac:dyDescent="0.25">
      <c r="A15" s="84" t="s">
        <v>289</v>
      </c>
      <c r="B15" s="73">
        <v>440848.76</v>
      </c>
      <c r="C15" s="73">
        <v>-41690.239999999998</v>
      </c>
      <c r="D15" s="73">
        <v>399158.52</v>
      </c>
      <c r="E15" s="73">
        <v>199158.52</v>
      </c>
      <c r="F15" s="73">
        <v>199158.52000000002</v>
      </c>
      <c r="G15" s="73">
        <f t="shared" si="2"/>
        <v>200000.00000000003</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737243.74999999988</v>
      </c>
      <c r="C18" s="82">
        <f t="shared" si="3"/>
        <v>125722.17000000001</v>
      </c>
      <c r="D18" s="82">
        <f t="shared" si="3"/>
        <v>862965.92</v>
      </c>
      <c r="E18" s="82">
        <f t="shared" si="3"/>
        <v>821119.35000000009</v>
      </c>
      <c r="F18" s="82">
        <f t="shared" si="3"/>
        <v>821119.35000000009</v>
      </c>
      <c r="G18" s="82">
        <f t="shared" si="3"/>
        <v>41846.569999999956</v>
      </c>
    </row>
    <row r="19" spans="1:7" x14ac:dyDescent="0.25">
      <c r="A19" s="84" t="s">
        <v>293</v>
      </c>
      <c r="B19" s="73">
        <v>53471.63</v>
      </c>
      <c r="C19" s="73">
        <v>-11882.68</v>
      </c>
      <c r="D19" s="73">
        <v>41588.949999999997</v>
      </c>
      <c r="E19" s="73">
        <v>33917.570000000007</v>
      </c>
      <c r="F19" s="73">
        <v>33917.570000000007</v>
      </c>
      <c r="G19" s="73">
        <f>D19-E19</f>
        <v>7671.3799999999901</v>
      </c>
    </row>
    <row r="20" spans="1:7" x14ac:dyDescent="0.25">
      <c r="A20" s="84" t="s">
        <v>294</v>
      </c>
      <c r="B20" s="73">
        <v>25092</v>
      </c>
      <c r="C20" s="73">
        <v>4635.58</v>
      </c>
      <c r="D20" s="73">
        <v>29727.58</v>
      </c>
      <c r="E20" s="73">
        <v>25554.53</v>
      </c>
      <c r="F20" s="73">
        <v>25554.53</v>
      </c>
      <c r="G20" s="73">
        <f t="shared" ref="G20:G27" si="4">D20-E20</f>
        <v>4173.0500000000029</v>
      </c>
    </row>
    <row r="21" spans="1:7" x14ac:dyDescent="0.25">
      <c r="A21" s="84" t="s">
        <v>295</v>
      </c>
      <c r="B21" s="73">
        <v>0</v>
      </c>
      <c r="C21" s="73">
        <v>0</v>
      </c>
      <c r="D21" s="73">
        <v>0</v>
      </c>
      <c r="E21" s="73">
        <v>0</v>
      </c>
      <c r="F21" s="73">
        <v>0</v>
      </c>
      <c r="G21" s="73">
        <f t="shared" si="4"/>
        <v>0</v>
      </c>
    </row>
    <row r="22" spans="1:7" x14ac:dyDescent="0.25">
      <c r="A22" s="84" t="s">
        <v>296</v>
      </c>
      <c r="B22" s="73">
        <v>285369.98</v>
      </c>
      <c r="C22" s="73">
        <v>164737.46000000002</v>
      </c>
      <c r="D22" s="73">
        <v>450107.44</v>
      </c>
      <c r="E22" s="73">
        <v>432814.34</v>
      </c>
      <c r="F22" s="73">
        <v>432814.34</v>
      </c>
      <c r="G22" s="73">
        <f t="shared" si="4"/>
        <v>17293.099999999977</v>
      </c>
    </row>
    <row r="23" spans="1:7" x14ac:dyDescent="0.25">
      <c r="A23" s="84" t="s">
        <v>297</v>
      </c>
      <c r="B23" s="73">
        <v>83735.97</v>
      </c>
      <c r="C23" s="73">
        <v>11853.6</v>
      </c>
      <c r="D23" s="73">
        <v>95589.57</v>
      </c>
      <c r="E23" s="73">
        <v>95589.57</v>
      </c>
      <c r="F23" s="73">
        <v>95589.57</v>
      </c>
      <c r="G23" s="73">
        <f t="shared" si="4"/>
        <v>0</v>
      </c>
    </row>
    <row r="24" spans="1:7" x14ac:dyDescent="0.25">
      <c r="A24" s="84" t="s">
        <v>298</v>
      </c>
      <c r="B24" s="73">
        <v>111873.47</v>
      </c>
      <c r="C24" s="73">
        <v>5500</v>
      </c>
      <c r="D24" s="73">
        <v>117373.47</v>
      </c>
      <c r="E24" s="73">
        <v>112329.1</v>
      </c>
      <c r="F24" s="73">
        <v>112329.1</v>
      </c>
      <c r="G24" s="73">
        <f t="shared" si="4"/>
        <v>5044.3699999999953</v>
      </c>
    </row>
    <row r="25" spans="1:7" x14ac:dyDescent="0.25">
      <c r="A25" s="84" t="s">
        <v>299</v>
      </c>
      <c r="B25" s="73">
        <v>102370.22</v>
      </c>
      <c r="C25" s="73">
        <v>-51726.79</v>
      </c>
      <c r="D25" s="73">
        <v>50643.43</v>
      </c>
      <c r="E25" s="73">
        <v>48213.8</v>
      </c>
      <c r="F25" s="73">
        <v>48213.8</v>
      </c>
      <c r="G25" s="73">
        <f t="shared" si="4"/>
        <v>2429.6299999999974</v>
      </c>
    </row>
    <row r="26" spans="1:7" x14ac:dyDescent="0.25">
      <c r="A26" s="84" t="s">
        <v>300</v>
      </c>
      <c r="B26" s="73">
        <v>0</v>
      </c>
      <c r="C26" s="73">
        <v>0</v>
      </c>
      <c r="D26" s="73">
        <v>0</v>
      </c>
      <c r="E26" s="73">
        <v>0</v>
      </c>
      <c r="F26" s="73">
        <v>0</v>
      </c>
      <c r="G26" s="73">
        <f t="shared" si="4"/>
        <v>0</v>
      </c>
    </row>
    <row r="27" spans="1:7" x14ac:dyDescent="0.25">
      <c r="A27" s="84" t="s">
        <v>301</v>
      </c>
      <c r="B27" s="73">
        <v>75330.48</v>
      </c>
      <c r="C27" s="73">
        <v>2605.0000000000018</v>
      </c>
      <c r="D27" s="73">
        <v>77935.48</v>
      </c>
      <c r="E27" s="73">
        <v>72700.44</v>
      </c>
      <c r="F27" s="73">
        <v>72700.44</v>
      </c>
      <c r="G27" s="73">
        <f t="shared" si="4"/>
        <v>5235.0399999999936</v>
      </c>
    </row>
    <row r="28" spans="1:7" x14ac:dyDescent="0.25">
      <c r="A28" s="83" t="s">
        <v>302</v>
      </c>
      <c r="B28" s="82">
        <f t="shared" ref="B28:G28" si="5">SUM(B29:B37)</f>
        <v>3592458.01</v>
      </c>
      <c r="C28" s="82">
        <f t="shared" si="5"/>
        <v>428693.66000000003</v>
      </c>
      <c r="D28" s="82">
        <f t="shared" si="5"/>
        <v>4021151.67</v>
      </c>
      <c r="E28" s="82">
        <f t="shared" si="5"/>
        <v>3983898.84</v>
      </c>
      <c r="F28" s="82">
        <f t="shared" si="5"/>
        <v>3983898.84</v>
      </c>
      <c r="G28" s="82">
        <f t="shared" si="5"/>
        <v>37252.830000000191</v>
      </c>
    </row>
    <row r="29" spans="1:7" x14ac:dyDescent="0.25">
      <c r="A29" s="84" t="s">
        <v>303</v>
      </c>
      <c r="B29" s="73">
        <v>2894003.1</v>
      </c>
      <c r="C29" s="73">
        <v>221743.50000000003</v>
      </c>
      <c r="D29" s="73">
        <v>3115746.6</v>
      </c>
      <c r="E29" s="73">
        <v>3112700.07</v>
      </c>
      <c r="F29" s="73">
        <v>3112700.07</v>
      </c>
      <c r="G29" s="73">
        <f>D29-E29</f>
        <v>3046.5300000002608</v>
      </c>
    </row>
    <row r="30" spans="1:7" x14ac:dyDescent="0.25">
      <c r="A30" s="84" t="s">
        <v>304</v>
      </c>
      <c r="B30" s="73">
        <v>6000</v>
      </c>
      <c r="C30" s="73">
        <v>-5000</v>
      </c>
      <c r="D30" s="73">
        <v>1000</v>
      </c>
      <c r="E30" s="73">
        <v>0</v>
      </c>
      <c r="F30" s="73">
        <v>0</v>
      </c>
      <c r="G30" s="73">
        <f t="shared" ref="G30:G37" si="6">D30-E30</f>
        <v>1000</v>
      </c>
    </row>
    <row r="31" spans="1:7" x14ac:dyDescent="0.25">
      <c r="A31" s="84" t="s">
        <v>305</v>
      </c>
      <c r="B31" s="73">
        <v>234050.8</v>
      </c>
      <c r="C31" s="73">
        <v>44436.14</v>
      </c>
      <c r="D31" s="73">
        <v>278486.94</v>
      </c>
      <c r="E31" s="73">
        <v>258926.14</v>
      </c>
      <c r="F31" s="73">
        <v>258926.14</v>
      </c>
      <c r="G31" s="73">
        <f t="shared" si="6"/>
        <v>19560.799999999988</v>
      </c>
    </row>
    <row r="32" spans="1:7" x14ac:dyDescent="0.25">
      <c r="A32" s="84" t="s">
        <v>306</v>
      </c>
      <c r="B32" s="73">
        <v>73798.959999999992</v>
      </c>
      <c r="C32" s="73">
        <v>-12475.220000000001</v>
      </c>
      <c r="D32" s="73">
        <v>61323.739999999991</v>
      </c>
      <c r="E32" s="73">
        <v>57984.69</v>
      </c>
      <c r="F32" s="73">
        <v>57984.69</v>
      </c>
      <c r="G32" s="73">
        <f t="shared" si="6"/>
        <v>3339.0499999999884</v>
      </c>
    </row>
    <row r="33" spans="1:7" ht="14.45" customHeight="1" x14ac:dyDescent="0.25">
      <c r="A33" s="84" t="s">
        <v>307</v>
      </c>
      <c r="B33" s="73">
        <v>128568.08</v>
      </c>
      <c r="C33" s="73">
        <v>140640.24</v>
      </c>
      <c r="D33" s="73">
        <v>269208.32000000001</v>
      </c>
      <c r="E33" s="73">
        <v>264651.07</v>
      </c>
      <c r="F33" s="73">
        <v>264651.07</v>
      </c>
      <c r="G33" s="73">
        <f t="shared" si="6"/>
        <v>4557.25</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13120</v>
      </c>
      <c r="C35" s="73">
        <v>-338.65999999999985</v>
      </c>
      <c r="D35" s="73">
        <v>12781.34</v>
      </c>
      <c r="E35" s="73">
        <v>10130.18</v>
      </c>
      <c r="F35" s="73">
        <v>10130.18</v>
      </c>
      <c r="G35" s="73">
        <f t="shared" si="6"/>
        <v>2651.16</v>
      </c>
    </row>
    <row r="36" spans="1:7" ht="14.45" customHeight="1" x14ac:dyDescent="0.25">
      <c r="A36" s="84" t="s">
        <v>310</v>
      </c>
      <c r="B36" s="73">
        <v>24733.4</v>
      </c>
      <c r="C36" s="73">
        <v>38386.5</v>
      </c>
      <c r="D36" s="73">
        <v>63119.9</v>
      </c>
      <c r="E36" s="73">
        <v>63119.899999999994</v>
      </c>
      <c r="F36" s="73">
        <v>63119.899999999994</v>
      </c>
      <c r="G36" s="73">
        <f t="shared" si="6"/>
        <v>0</v>
      </c>
    </row>
    <row r="37" spans="1:7" ht="14.45" customHeight="1" x14ac:dyDescent="0.25">
      <c r="A37" s="84" t="s">
        <v>311</v>
      </c>
      <c r="B37" s="73">
        <v>218183.66999999998</v>
      </c>
      <c r="C37" s="73">
        <v>1301.1600000000003</v>
      </c>
      <c r="D37" s="73">
        <v>219484.83</v>
      </c>
      <c r="E37" s="73">
        <v>216386.79000000004</v>
      </c>
      <c r="F37" s="73">
        <v>216386.79000000004</v>
      </c>
      <c r="G37" s="73">
        <f t="shared" si="6"/>
        <v>3098.0399999999499</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53884.21</v>
      </c>
      <c r="C48" s="82">
        <f t="shared" si="9"/>
        <v>649340.78999999992</v>
      </c>
      <c r="D48" s="82">
        <f t="shared" si="9"/>
        <v>703225</v>
      </c>
      <c r="E48" s="82">
        <f t="shared" si="9"/>
        <v>702225</v>
      </c>
      <c r="F48" s="82">
        <f t="shared" si="9"/>
        <v>702225</v>
      </c>
      <c r="G48" s="82">
        <f t="shared" si="9"/>
        <v>999.99999999999636</v>
      </c>
    </row>
    <row r="49" spans="1:7" x14ac:dyDescent="0.25">
      <c r="A49" s="84" t="s">
        <v>323</v>
      </c>
      <c r="B49" s="73">
        <v>53884.21</v>
      </c>
      <c r="C49" s="73">
        <v>-37305.410000000003</v>
      </c>
      <c r="D49" s="73">
        <v>16578.799999999996</v>
      </c>
      <c r="E49" s="73">
        <v>15578.8</v>
      </c>
      <c r="F49" s="73">
        <v>15578.8</v>
      </c>
      <c r="G49" s="73">
        <f>D49-E49</f>
        <v>999.99999999999636</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686646.2</v>
      </c>
      <c r="D54" s="73">
        <v>686646.2</v>
      </c>
      <c r="E54" s="73">
        <v>686646.2</v>
      </c>
      <c r="F54" s="73">
        <v>686646.2</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331512.87</v>
      </c>
      <c r="C58" s="82">
        <f t="shared" si="11"/>
        <v>-250000</v>
      </c>
      <c r="D58" s="82">
        <f t="shared" si="11"/>
        <v>81512.87</v>
      </c>
      <c r="E58" s="82">
        <f t="shared" si="11"/>
        <v>81512.86</v>
      </c>
      <c r="F58" s="82">
        <f t="shared" si="11"/>
        <v>81512.86</v>
      </c>
      <c r="G58" s="82">
        <f t="shared" si="11"/>
        <v>9.9999999947613105E-3</v>
      </c>
    </row>
    <row r="59" spans="1:7" x14ac:dyDescent="0.25">
      <c r="A59" s="84" t="s">
        <v>333</v>
      </c>
      <c r="B59" s="73">
        <v>250000</v>
      </c>
      <c r="C59" s="73">
        <v>-250000</v>
      </c>
      <c r="D59" s="73">
        <v>0</v>
      </c>
      <c r="E59" s="73">
        <v>0</v>
      </c>
      <c r="F59" s="73">
        <v>0</v>
      </c>
      <c r="G59" s="73">
        <f>D59-E59</f>
        <v>0</v>
      </c>
    </row>
    <row r="60" spans="1:7" x14ac:dyDescent="0.25">
      <c r="A60" s="84" t="s">
        <v>334</v>
      </c>
      <c r="B60" s="73">
        <v>81512.87</v>
      </c>
      <c r="C60" s="73">
        <v>0</v>
      </c>
      <c r="D60" s="73">
        <v>81512.87</v>
      </c>
      <c r="E60" s="73">
        <v>81512.86</v>
      </c>
      <c r="F60" s="73">
        <v>81512.86</v>
      </c>
      <c r="G60" s="73">
        <f t="shared" ref="G60:G61" si="12">D60-E60</f>
        <v>9.9999999947613105E-3</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8206657.9399999995</v>
      </c>
      <c r="C159" s="89">
        <f t="shared" si="38"/>
        <v>796889.12</v>
      </c>
      <c r="D159" s="89">
        <f t="shared" si="38"/>
        <v>9003547.0600000005</v>
      </c>
      <c r="E159" s="89">
        <f t="shared" si="38"/>
        <v>8680080.1099999994</v>
      </c>
      <c r="F159" s="89">
        <f t="shared" si="38"/>
        <v>8680080.1099999994</v>
      </c>
      <c r="G159" s="89">
        <f t="shared" si="38"/>
        <v>323466.95</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0"/>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SISTEMA DE AGUA POTABLE Y ALCANTARILLADO DE DOCTOR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8206657.9400000004</v>
      </c>
      <c r="C9" s="31">
        <f t="shared" ref="C9:G9" si="0">SUM(C10:C17)</f>
        <v>796889.12000000011</v>
      </c>
      <c r="D9" s="31">
        <f t="shared" si="0"/>
        <v>9003547.0600000005</v>
      </c>
      <c r="E9" s="31">
        <f t="shared" si="0"/>
        <v>8680080.1100000013</v>
      </c>
      <c r="F9" s="31">
        <f t="shared" si="0"/>
        <v>8680080.1100000013</v>
      </c>
      <c r="G9" s="31">
        <f t="shared" si="0"/>
        <v>323466.94999999966</v>
      </c>
    </row>
    <row r="10" spans="1:7" x14ac:dyDescent="0.25">
      <c r="A10" s="62" t="s">
        <v>542</v>
      </c>
      <c r="B10" s="73">
        <v>1530869.48</v>
      </c>
      <c r="C10" s="73">
        <v>-12451.25</v>
      </c>
      <c r="D10" s="73">
        <v>1518418.23</v>
      </c>
      <c r="E10" s="73">
        <v>1493486.08</v>
      </c>
      <c r="F10" s="73">
        <v>1493486.08</v>
      </c>
      <c r="G10" s="73">
        <v>24932.149999999907</v>
      </c>
    </row>
    <row r="11" spans="1:7" x14ac:dyDescent="0.25">
      <c r="A11" s="62" t="s">
        <v>543</v>
      </c>
      <c r="B11" s="73">
        <v>4446872.08</v>
      </c>
      <c r="C11" s="73">
        <v>128525.70999999996</v>
      </c>
      <c r="D11" s="73">
        <v>4575397.79</v>
      </c>
      <c r="E11" s="73">
        <v>4534998.74</v>
      </c>
      <c r="F11" s="73">
        <v>4534998.74</v>
      </c>
      <c r="G11" s="73">
        <v>40399.049999999814</v>
      </c>
    </row>
    <row r="12" spans="1:7" x14ac:dyDescent="0.25">
      <c r="A12" s="62" t="s">
        <v>544</v>
      </c>
      <c r="B12" s="73">
        <v>1796203.51</v>
      </c>
      <c r="C12" s="73">
        <v>-116074.46</v>
      </c>
      <c r="D12" s="73">
        <v>1680129.05</v>
      </c>
      <c r="E12" s="73">
        <v>1634439.31</v>
      </c>
      <c r="F12" s="73">
        <v>1634439.31</v>
      </c>
      <c r="G12" s="73">
        <v>45689.739999999947</v>
      </c>
    </row>
    <row r="13" spans="1:7" x14ac:dyDescent="0.25">
      <c r="A13" s="62" t="s">
        <v>545</v>
      </c>
      <c r="B13" s="73">
        <v>242000</v>
      </c>
      <c r="C13" s="73">
        <v>0</v>
      </c>
      <c r="D13" s="73">
        <v>242000</v>
      </c>
      <c r="E13" s="73">
        <v>38640</v>
      </c>
      <c r="F13" s="73">
        <v>38640</v>
      </c>
      <c r="G13" s="73">
        <v>203360</v>
      </c>
    </row>
    <row r="14" spans="1:7" x14ac:dyDescent="0.25">
      <c r="A14" s="62" t="s">
        <v>546</v>
      </c>
      <c r="B14" s="73">
        <v>123512.87</v>
      </c>
      <c r="C14" s="73">
        <v>672734.81</v>
      </c>
      <c r="D14" s="73">
        <v>796247.68</v>
      </c>
      <c r="E14" s="73">
        <v>787847.67</v>
      </c>
      <c r="F14" s="73">
        <v>787847.67</v>
      </c>
      <c r="G14" s="73">
        <v>8400.0100000000093</v>
      </c>
    </row>
    <row r="15" spans="1:7" x14ac:dyDescent="0.25">
      <c r="A15" s="62" t="s">
        <v>547</v>
      </c>
      <c r="B15" s="73">
        <v>67200</v>
      </c>
      <c r="C15" s="73">
        <v>124154.31</v>
      </c>
      <c r="D15" s="73">
        <v>191354.31</v>
      </c>
      <c r="E15" s="73">
        <v>190668.31</v>
      </c>
      <c r="F15" s="73">
        <v>190668.31</v>
      </c>
      <c r="G15" s="73">
        <v>686</v>
      </c>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8206657.9400000004</v>
      </c>
      <c r="C29" s="4">
        <f t="shared" ref="C29:G29" si="2">SUM(C19,C9)</f>
        <v>796889.12000000011</v>
      </c>
      <c r="D29" s="4">
        <f t="shared" si="2"/>
        <v>9003547.0600000005</v>
      </c>
      <c r="E29" s="4">
        <f t="shared" si="2"/>
        <v>8680080.1100000013</v>
      </c>
      <c r="F29" s="4">
        <f t="shared" si="2"/>
        <v>8680080.1100000013</v>
      </c>
      <c r="G29" s="4">
        <f t="shared" si="2"/>
        <v>323466.94999999966</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SISTEMA DE AGUA POTABLE Y ALCANTARILLADO DE DOCTOR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8206657.9400000004</v>
      </c>
      <c r="C9" s="31">
        <f t="shared" ref="C9:G9" si="0">SUM(C10,C19,C27,C37)</f>
        <v>796889.12000000011</v>
      </c>
      <c r="D9" s="31">
        <f t="shared" si="0"/>
        <v>9003547.0600000005</v>
      </c>
      <c r="E9" s="31">
        <f t="shared" si="0"/>
        <v>8680080.1099999975</v>
      </c>
      <c r="F9" s="31">
        <f t="shared" si="0"/>
        <v>8680080.1099999975</v>
      </c>
      <c r="G9" s="31">
        <f t="shared" si="0"/>
        <v>323466.95000000298</v>
      </c>
    </row>
    <row r="10" spans="1:7" ht="15" customHeight="1" x14ac:dyDescent="0.25">
      <c r="A10" s="57" t="s">
        <v>369</v>
      </c>
      <c r="B10" s="46">
        <f>SUM(B11:B18)</f>
        <v>0</v>
      </c>
      <c r="C10" s="46">
        <f t="shared" ref="C10:G10" si="1">SUM(C11:C18)</f>
        <v>0</v>
      </c>
      <c r="D10" s="46">
        <f t="shared" si="1"/>
        <v>0</v>
      </c>
      <c r="E10" s="46">
        <f t="shared" si="1"/>
        <v>0</v>
      </c>
      <c r="F10" s="46">
        <f t="shared" si="1"/>
        <v>0</v>
      </c>
      <c r="G10" s="46">
        <f t="shared" si="1"/>
        <v>0</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0</v>
      </c>
      <c r="C13" s="46">
        <v>0</v>
      </c>
      <c r="D13" s="46">
        <v>0</v>
      </c>
      <c r="E13" s="46">
        <v>0</v>
      </c>
      <c r="F13" s="46">
        <v>0</v>
      </c>
      <c r="G13" s="46">
        <f t="shared" si="2"/>
        <v>0</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8206657.9400000004</v>
      </c>
      <c r="C19" s="46">
        <f t="shared" ref="C19:G19" si="3">SUM(C20:C26)</f>
        <v>796889.12000000011</v>
      </c>
      <c r="D19" s="46">
        <f t="shared" si="3"/>
        <v>9003547.0600000005</v>
      </c>
      <c r="E19" s="46">
        <f t="shared" si="3"/>
        <v>8680080.1099999975</v>
      </c>
      <c r="F19" s="46">
        <f t="shared" si="3"/>
        <v>8680080.1099999975</v>
      </c>
      <c r="G19" s="46">
        <f t="shared" si="3"/>
        <v>323466.95000000298</v>
      </c>
    </row>
    <row r="20" spans="1:7" x14ac:dyDescent="0.25">
      <c r="A20" s="76" t="s">
        <v>516</v>
      </c>
      <c r="B20" s="46">
        <v>8206657.9400000004</v>
      </c>
      <c r="C20" s="46">
        <v>796889.12000000011</v>
      </c>
      <c r="D20" s="46">
        <v>9003547.0600000005</v>
      </c>
      <c r="E20" s="46">
        <v>8680080.1099999975</v>
      </c>
      <c r="F20" s="46">
        <v>8680080.1099999975</v>
      </c>
      <c r="G20" s="46">
        <f t="shared" si="2"/>
        <v>323466.95000000298</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8206657.9400000004</v>
      </c>
      <c r="C77" s="4">
        <f t="shared" ref="C77:G77" si="12">C43+C9</f>
        <v>796889.12000000011</v>
      </c>
      <c r="D77" s="4">
        <f t="shared" si="12"/>
        <v>9003547.0600000005</v>
      </c>
      <c r="E77" s="4">
        <f t="shared" si="12"/>
        <v>8680080.1099999975</v>
      </c>
      <c r="F77" s="4">
        <f t="shared" si="12"/>
        <v>8680080.1099999975</v>
      </c>
      <c r="G77" s="4">
        <f t="shared" si="12"/>
        <v>323466.95000000298</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3140359.0999999996</v>
      </c>
      <c r="C9" s="119">
        <f t="shared" ref="C9:G9" si="0">SUM(C10,C11,C12,C15,C16,C19)</f>
        <v>-156867.5</v>
      </c>
      <c r="D9" s="119">
        <f t="shared" si="0"/>
        <v>2983491.5999999996</v>
      </c>
      <c r="E9" s="119">
        <f t="shared" si="0"/>
        <v>2952570.0599999996</v>
      </c>
      <c r="F9" s="119">
        <f t="shared" si="0"/>
        <v>2952570.0599999996</v>
      </c>
      <c r="G9" s="119">
        <f t="shared" si="0"/>
        <v>30921.540000000037</v>
      </c>
    </row>
    <row r="10" spans="1:7" x14ac:dyDescent="0.25">
      <c r="A10" s="57" t="s">
        <v>513</v>
      </c>
      <c r="B10" s="73">
        <v>3140359.0999999996</v>
      </c>
      <c r="C10" s="73">
        <v>-156867.5</v>
      </c>
      <c r="D10" s="73">
        <v>2983491.5999999996</v>
      </c>
      <c r="E10" s="73">
        <v>2952570.0599999996</v>
      </c>
      <c r="F10" s="73">
        <v>2952570.0599999996</v>
      </c>
      <c r="G10" s="74">
        <f>D10-E10</f>
        <v>30921.540000000037</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3140359.0999999996</v>
      </c>
      <c r="C33" s="37">
        <f t="shared" ref="C33:G33" si="8">C21+C9</f>
        <v>-156867.5</v>
      </c>
      <c r="D33" s="37">
        <f t="shared" si="8"/>
        <v>2983491.5999999996</v>
      </c>
      <c r="E33" s="37">
        <f t="shared" si="8"/>
        <v>2952570.0599999996</v>
      </c>
      <c r="F33" s="37">
        <f t="shared" si="8"/>
        <v>2952570.0599999996</v>
      </c>
      <c r="G33" s="37">
        <f t="shared" si="8"/>
        <v>30921.540000000037</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SISTEMA DE AGUA POTABLE Y ALCANTARILLADO DE DOCTOR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7773945.0700000003</v>
      </c>
      <c r="C7" s="36">
        <f t="shared" ref="C7:G7" si="0">SUM(C8:C19)</f>
        <v>8162642.3235000018</v>
      </c>
      <c r="D7" s="36">
        <f t="shared" si="0"/>
        <v>8570774.4396750033</v>
      </c>
      <c r="E7" s="36">
        <f t="shared" si="0"/>
        <v>8999313.1616587527</v>
      </c>
      <c r="F7" s="36">
        <f t="shared" si="0"/>
        <v>9449278.8197416905</v>
      </c>
      <c r="G7" s="36">
        <f t="shared" si="0"/>
        <v>9921742.7607287765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61188.85</v>
      </c>
      <c r="C12" s="59">
        <v>64248.292500000003</v>
      </c>
      <c r="D12" s="59">
        <v>67460.707125000001</v>
      </c>
      <c r="E12" s="59">
        <v>70833.74248125001</v>
      </c>
      <c r="F12" s="59">
        <v>74375.429605312514</v>
      </c>
      <c r="G12" s="59">
        <v>78094.201085578141</v>
      </c>
    </row>
    <row r="13" spans="1:7" x14ac:dyDescent="0.25">
      <c r="A13" s="62" t="s">
        <v>218</v>
      </c>
      <c r="B13" s="59">
        <v>0</v>
      </c>
      <c r="C13" s="59">
        <v>0</v>
      </c>
      <c r="D13" s="59">
        <v>0</v>
      </c>
      <c r="E13" s="59">
        <v>0</v>
      </c>
      <c r="F13" s="59">
        <v>0</v>
      </c>
      <c r="G13" s="59">
        <v>0</v>
      </c>
    </row>
    <row r="14" spans="1:7" x14ac:dyDescent="0.25">
      <c r="A14" s="63" t="s">
        <v>417</v>
      </c>
      <c r="B14" s="59">
        <v>7712756.2200000007</v>
      </c>
      <c r="C14" s="59">
        <v>8098394.0310000014</v>
      </c>
      <c r="D14" s="59">
        <v>8503313.7325500026</v>
      </c>
      <c r="E14" s="59">
        <v>8928479.4191775024</v>
      </c>
      <c r="F14" s="59">
        <v>9374903.3901363779</v>
      </c>
      <c r="G14" s="59">
        <v>9843648.5596431978</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0</v>
      </c>
      <c r="C17" s="59">
        <v>0</v>
      </c>
      <c r="D17" s="59">
        <v>0</v>
      </c>
      <c r="E17" s="59">
        <v>0</v>
      </c>
      <c r="F17" s="59">
        <v>0</v>
      </c>
      <c r="G17" s="59">
        <v>0</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7773945.0700000003</v>
      </c>
      <c r="C31" s="12">
        <f t="shared" ref="C31:F31" si="3">C28+C21+C7</f>
        <v>8162642.3235000018</v>
      </c>
      <c r="D31" s="12">
        <f t="shared" si="3"/>
        <v>8570774.4396750033</v>
      </c>
      <c r="E31" s="12">
        <f t="shared" si="3"/>
        <v>8999313.1616587527</v>
      </c>
      <c r="F31" s="12">
        <f t="shared" si="3"/>
        <v>9449278.8197416905</v>
      </c>
      <c r="G31" s="12">
        <f>G28+G21+G7</f>
        <v>9921742.7607287765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SISTEMA DE AGUA POTABLE Y ALCANTARILLADO DE DOCTOR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8206657.9399999995</v>
      </c>
      <c r="C7" s="39">
        <f t="shared" ref="C7:G7" si="0">SUM(C8:C16)</f>
        <v>8616990.8369999994</v>
      </c>
      <c r="D7" s="39">
        <f t="shared" si="0"/>
        <v>9047840.37885</v>
      </c>
      <c r="E7" s="39">
        <f t="shared" si="0"/>
        <v>9500232.3977924995</v>
      </c>
      <c r="F7" s="39">
        <f t="shared" si="0"/>
        <v>9975244.0176821258</v>
      </c>
      <c r="G7" s="39">
        <f t="shared" si="0"/>
        <v>10474006.218566233</v>
      </c>
    </row>
    <row r="8" spans="1:7" x14ac:dyDescent="0.25">
      <c r="A8" s="57" t="s">
        <v>523</v>
      </c>
      <c r="B8" s="59">
        <v>3491559.0999999996</v>
      </c>
      <c r="C8" s="59">
        <v>3666137.0549999997</v>
      </c>
      <c r="D8" s="59">
        <v>3849443.9077499998</v>
      </c>
      <c r="E8" s="59">
        <v>4041916.1031375001</v>
      </c>
      <c r="F8" s="59">
        <v>4244011.9082943751</v>
      </c>
      <c r="G8" s="59">
        <v>4456212.5037090937</v>
      </c>
    </row>
    <row r="9" spans="1:7" x14ac:dyDescent="0.25">
      <c r="A9" s="57" t="s">
        <v>524</v>
      </c>
      <c r="B9" s="59">
        <v>737243.74999999988</v>
      </c>
      <c r="C9" s="59">
        <v>774105.93749999988</v>
      </c>
      <c r="D9" s="59">
        <v>812811.23437499988</v>
      </c>
      <c r="E9" s="59">
        <v>853451.79609374993</v>
      </c>
      <c r="F9" s="59">
        <v>896124.38589843747</v>
      </c>
      <c r="G9" s="59">
        <v>940930.60519335943</v>
      </c>
    </row>
    <row r="10" spans="1:7" x14ac:dyDescent="0.25">
      <c r="A10" s="57" t="s">
        <v>431</v>
      </c>
      <c r="B10" s="59">
        <v>3592458.01</v>
      </c>
      <c r="C10" s="59">
        <v>3772080.9104999998</v>
      </c>
      <c r="D10" s="59">
        <v>3960684.9560249997</v>
      </c>
      <c r="E10" s="59">
        <v>4158719.20382625</v>
      </c>
      <c r="F10" s="59">
        <v>4366655.1640175628</v>
      </c>
      <c r="G10" s="59">
        <v>4584987.922218441</v>
      </c>
    </row>
    <row r="11" spans="1:7" x14ac:dyDescent="0.25">
      <c r="A11" s="58" t="s">
        <v>432</v>
      </c>
      <c r="B11" s="59">
        <v>0</v>
      </c>
      <c r="C11" s="59">
        <v>0</v>
      </c>
      <c r="D11" s="59">
        <v>0</v>
      </c>
      <c r="E11" s="59">
        <v>0</v>
      </c>
      <c r="F11" s="59">
        <v>0</v>
      </c>
      <c r="G11" s="59">
        <v>0</v>
      </c>
    </row>
    <row r="12" spans="1:7" x14ac:dyDescent="0.25">
      <c r="A12" s="58" t="s">
        <v>525</v>
      </c>
      <c r="B12" s="59">
        <v>53884.21</v>
      </c>
      <c r="C12" s="59">
        <v>56578.4205</v>
      </c>
      <c r="D12" s="59">
        <v>59407.341525000003</v>
      </c>
      <c r="E12" s="59">
        <v>62377.708601250008</v>
      </c>
      <c r="F12" s="59">
        <v>65496.59403131251</v>
      </c>
      <c r="G12" s="59">
        <v>68771.423732878146</v>
      </c>
    </row>
    <row r="13" spans="1:7" x14ac:dyDescent="0.25">
      <c r="A13" s="57" t="s">
        <v>433</v>
      </c>
      <c r="B13" s="59">
        <v>331512.87</v>
      </c>
      <c r="C13" s="59">
        <v>348088.5135</v>
      </c>
      <c r="D13" s="59">
        <v>365492.93917500001</v>
      </c>
      <c r="E13" s="59">
        <v>383767.58613375004</v>
      </c>
      <c r="F13" s="59">
        <v>402955.96544043755</v>
      </c>
      <c r="G13" s="59">
        <v>423103.76371245942</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8206657.9399999995</v>
      </c>
      <c r="C29" s="40">
        <f t="shared" si="2"/>
        <v>8616990.8369999994</v>
      </c>
      <c r="D29" s="40">
        <f t="shared" si="2"/>
        <v>9047840.37885</v>
      </c>
      <c r="E29" s="40">
        <f t="shared" si="2"/>
        <v>9500232.3977924995</v>
      </c>
      <c r="F29" s="40">
        <f t="shared" si="2"/>
        <v>9975244.0176821258</v>
      </c>
      <c r="G29" s="40">
        <f t="shared" si="2"/>
        <v>10474006.218566233</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8585753.1399999987</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31902.190000000006</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8553850.9499999993</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0</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8585753.1399999987</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8680080.1099999994</v>
      </c>
    </row>
    <row r="7" spans="1:7" x14ac:dyDescent="0.25">
      <c r="A7" s="57" t="s">
        <v>523</v>
      </c>
      <c r="B7" s="59">
        <v>0</v>
      </c>
      <c r="C7" s="59">
        <v>0</v>
      </c>
      <c r="D7" s="59">
        <v>0</v>
      </c>
      <c r="E7" s="59">
        <v>0</v>
      </c>
      <c r="F7" s="59">
        <v>0</v>
      </c>
      <c r="G7" s="59">
        <v>3091324.0599999996</v>
      </c>
    </row>
    <row r="8" spans="1:7" x14ac:dyDescent="0.25">
      <c r="A8" s="57" t="s">
        <v>524</v>
      </c>
      <c r="B8" s="59">
        <v>0</v>
      </c>
      <c r="C8" s="59">
        <v>0</v>
      </c>
      <c r="D8" s="59">
        <v>0</v>
      </c>
      <c r="E8" s="59">
        <v>0</v>
      </c>
      <c r="F8" s="59">
        <v>0</v>
      </c>
      <c r="G8" s="59">
        <v>821119.35</v>
      </c>
    </row>
    <row r="9" spans="1:7" x14ac:dyDescent="0.25">
      <c r="A9" s="57" t="s">
        <v>431</v>
      </c>
      <c r="B9" s="59">
        <v>0</v>
      </c>
      <c r="C9" s="59">
        <v>0</v>
      </c>
      <c r="D9" s="59">
        <v>0</v>
      </c>
      <c r="E9" s="59">
        <v>0</v>
      </c>
      <c r="F9" s="59">
        <v>0</v>
      </c>
      <c r="G9" s="59">
        <v>3983898.8399999994</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702225</v>
      </c>
    </row>
    <row r="12" spans="1:7" x14ac:dyDescent="0.25">
      <c r="A12" s="57" t="s">
        <v>433</v>
      </c>
      <c r="B12" s="59">
        <v>0</v>
      </c>
      <c r="C12" s="59">
        <v>0</v>
      </c>
      <c r="D12" s="59">
        <v>0</v>
      </c>
      <c r="E12" s="59">
        <v>0</v>
      </c>
      <c r="F12" s="59">
        <v>0</v>
      </c>
      <c r="G12" s="59">
        <v>81512.86</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8680080.1099999994</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user</cp:lastModifiedBy>
  <dcterms:created xsi:type="dcterms:W3CDTF">2023-03-16T22:14:51Z</dcterms:created>
  <dcterms:modified xsi:type="dcterms:W3CDTF">2026-01-14T14:57:39Z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