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PADM\Desktop\2025\PROYEC LEY DE ING-EGRE 2025\"/>
    </mc:Choice>
  </mc:AlternateContent>
  <bookViews>
    <workbookView xWindow="-108" yWindow="-108" windowWidth="23256" windowHeight="12576" activeTab="3"/>
  </bookViews>
  <sheets>
    <sheet name="ARBOL DE PROBLEMAS" sheetId="2" r:id="rId1"/>
    <sheet name="ARBOL DE OBJETIVOS " sheetId="7" r:id="rId2"/>
    <sheet name="MIR" sheetId="4" r:id="rId3"/>
    <sheet name="CALENDARIO DE ACTIVIDADES" sheetId="5" r:id="rId4"/>
    <sheet name="MATRIZ" sheetId="6" r:id="rId5"/>
  </sheets>
  <externalReferences>
    <externalReference r:id="rId6"/>
  </externalReferenc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65" i="4" l="1"/>
  <c r="AF55" i="4"/>
  <c r="AF13" i="4" l="1"/>
  <c r="I39" i="5"/>
  <c r="X43" i="5"/>
  <c r="Z43" i="5"/>
  <c r="AB43" i="5"/>
  <c r="AD43" i="5"/>
  <c r="AF43" i="5"/>
  <c r="P43" i="5"/>
  <c r="R43" i="5"/>
  <c r="T43" i="5"/>
  <c r="V43" i="5"/>
  <c r="N43" i="5"/>
  <c r="L43" i="5"/>
  <c r="J43" i="5"/>
  <c r="H121" i="6"/>
  <c r="Q81" i="5" l="1"/>
  <c r="S81" i="5"/>
  <c r="U81" i="5"/>
  <c r="W81" i="5"/>
  <c r="Y81" i="5"/>
  <c r="AA81" i="5"/>
  <c r="AC81" i="5"/>
  <c r="AE81" i="5"/>
  <c r="AF83" i="5"/>
  <c r="AI80" i="5"/>
  <c r="AI122" i="5"/>
  <c r="AI153" i="5"/>
  <c r="AH122" i="5"/>
  <c r="AH153" i="5"/>
  <c r="AF121" i="5"/>
  <c r="AF120" i="5" s="1"/>
  <c r="AD121" i="5"/>
  <c r="AD120" i="5" s="1"/>
  <c r="AB121" i="5"/>
  <c r="AB120" i="5" s="1"/>
  <c r="Z121" i="5"/>
  <c r="Z120" i="5" s="1"/>
  <c r="X121" i="5"/>
  <c r="X120" i="5" s="1"/>
  <c r="V121" i="5"/>
  <c r="T121" i="5"/>
  <c r="R121" i="5"/>
  <c r="P121" i="5"/>
  <c r="P120" i="5" s="1"/>
  <c r="R120" i="5"/>
  <c r="T120" i="5"/>
  <c r="V120" i="5"/>
  <c r="N121" i="5"/>
  <c r="N120" i="5" s="1"/>
  <c r="L121" i="5"/>
  <c r="L120" i="5" s="1"/>
  <c r="J121" i="5"/>
  <c r="J120" i="5" s="1"/>
  <c r="N119" i="5"/>
  <c r="P119" i="5"/>
  <c r="R119" i="5"/>
  <c r="T119" i="5"/>
  <c r="V119" i="5"/>
  <c r="X119" i="5"/>
  <c r="Z119" i="5"/>
  <c r="AB119" i="5"/>
  <c r="AD119" i="5"/>
  <c r="AF119" i="5"/>
  <c r="L119" i="5"/>
  <c r="J119" i="5"/>
  <c r="AI119" i="5" s="1"/>
  <c r="AH80" i="5"/>
  <c r="J40" i="5"/>
  <c r="AI121" i="5" l="1"/>
  <c r="AH120" i="5"/>
  <c r="AH121" i="5"/>
  <c r="AI120" i="5"/>
  <c r="AH119" i="5"/>
  <c r="I120" i="5"/>
  <c r="I108" i="5"/>
  <c r="I92" i="5"/>
  <c r="I82" i="5"/>
  <c r="P121" i="6"/>
  <c r="N121" i="6"/>
  <c r="AF81" i="4"/>
  <c r="AF93" i="4"/>
  <c r="I81" i="5" l="1"/>
  <c r="L121" i="6"/>
  <c r="I154" i="5"/>
  <c r="I145" i="5"/>
  <c r="I132" i="5"/>
  <c r="I124" i="5"/>
  <c r="AF126" i="4"/>
  <c r="AF117" i="4"/>
  <c r="AF104" i="4"/>
  <c r="AF96" i="4"/>
  <c r="AF95" i="4" l="1"/>
  <c r="M103" i="6"/>
  <c r="I61" i="5"/>
  <c r="AF35" i="4" l="1"/>
  <c r="L72" i="6" l="1"/>
  <c r="I103" i="6"/>
  <c r="AF22" i="4" l="1"/>
  <c r="J121" i="6" l="1"/>
  <c r="J90" i="6"/>
  <c r="N90" i="6"/>
  <c r="L90" i="6"/>
  <c r="H90" i="6"/>
  <c r="J72" i="6"/>
  <c r="H72" i="6"/>
  <c r="AF110" i="5"/>
  <c r="AF111" i="5"/>
  <c r="AF112" i="5"/>
  <c r="AF113" i="5"/>
  <c r="AF114" i="5"/>
  <c r="AF115" i="5"/>
  <c r="AF116" i="5"/>
  <c r="AF117" i="5"/>
  <c r="AF118" i="5"/>
  <c r="AD110" i="5"/>
  <c r="AD111" i="5"/>
  <c r="AD112" i="5"/>
  <c r="AD113" i="5"/>
  <c r="AD114" i="5"/>
  <c r="AD115" i="5"/>
  <c r="AD116" i="5"/>
  <c r="AD117" i="5"/>
  <c r="AD118" i="5"/>
  <c r="AB110" i="5"/>
  <c r="AB111" i="5"/>
  <c r="AB112" i="5"/>
  <c r="AB113" i="5"/>
  <c r="AB114" i="5"/>
  <c r="AB115" i="5"/>
  <c r="AB116" i="5"/>
  <c r="AB117" i="5"/>
  <c r="AB118" i="5"/>
  <c r="Z110" i="5"/>
  <c r="Z111" i="5"/>
  <c r="Z112" i="5"/>
  <c r="Z113" i="5"/>
  <c r="Z114" i="5"/>
  <c r="Z115" i="5"/>
  <c r="Z116" i="5"/>
  <c r="Z117" i="5"/>
  <c r="Z118" i="5"/>
  <c r="X110" i="5"/>
  <c r="X111" i="5"/>
  <c r="X112" i="5"/>
  <c r="X113" i="5"/>
  <c r="X114" i="5"/>
  <c r="X115" i="5"/>
  <c r="X116" i="5"/>
  <c r="X117" i="5"/>
  <c r="X118" i="5"/>
  <c r="V110" i="5"/>
  <c r="V111" i="5"/>
  <c r="V112" i="5"/>
  <c r="V113" i="5"/>
  <c r="V114" i="5"/>
  <c r="V115" i="5"/>
  <c r="V116" i="5"/>
  <c r="V117" i="5"/>
  <c r="V118" i="5"/>
  <c r="T110" i="5"/>
  <c r="T111" i="5"/>
  <c r="T112" i="5"/>
  <c r="T113" i="5"/>
  <c r="T114" i="5"/>
  <c r="T115" i="5"/>
  <c r="T116" i="5"/>
  <c r="T117" i="5"/>
  <c r="T118" i="5"/>
  <c r="R110" i="5"/>
  <c r="R111" i="5"/>
  <c r="R112" i="5"/>
  <c r="R113" i="5"/>
  <c r="R114" i="5"/>
  <c r="R115" i="5"/>
  <c r="R116" i="5"/>
  <c r="R117" i="5"/>
  <c r="R118" i="5"/>
  <c r="P110" i="5"/>
  <c r="P111" i="5"/>
  <c r="P112" i="5"/>
  <c r="P113" i="5"/>
  <c r="P114" i="5"/>
  <c r="P115" i="5"/>
  <c r="P116" i="5"/>
  <c r="P117" i="5"/>
  <c r="P118" i="5"/>
  <c r="N110" i="5"/>
  <c r="N111" i="5"/>
  <c r="N112" i="5"/>
  <c r="N113" i="5"/>
  <c r="N114" i="5"/>
  <c r="N115" i="5"/>
  <c r="N116" i="5"/>
  <c r="N117" i="5"/>
  <c r="N118" i="5"/>
  <c r="L110" i="5"/>
  <c r="L111" i="5"/>
  <c r="L112" i="5"/>
  <c r="L113" i="5"/>
  <c r="L114" i="5"/>
  <c r="L115" i="5"/>
  <c r="L116" i="5"/>
  <c r="L117" i="5"/>
  <c r="L118" i="5"/>
  <c r="J110" i="5"/>
  <c r="J111" i="5"/>
  <c r="J112" i="5"/>
  <c r="J113" i="5"/>
  <c r="J114" i="5"/>
  <c r="J115" i="5"/>
  <c r="J116" i="5"/>
  <c r="J117" i="5"/>
  <c r="J118" i="5"/>
  <c r="U154" i="5"/>
  <c r="U123" i="5" s="1"/>
  <c r="W154" i="5"/>
  <c r="W123" i="5" s="1"/>
  <c r="Y154" i="5"/>
  <c r="Y123" i="5" s="1"/>
  <c r="AA154" i="5"/>
  <c r="AA123" i="5" s="1"/>
  <c r="AC154" i="5"/>
  <c r="AC123" i="5" s="1"/>
  <c r="AE154" i="5"/>
  <c r="AE123" i="5" s="1"/>
  <c r="K154" i="5"/>
  <c r="M154" i="5"/>
  <c r="O154" i="5"/>
  <c r="Q154" i="5"/>
  <c r="Q123" i="5" s="1"/>
  <c r="S154" i="5"/>
  <c r="S123" i="5" s="1"/>
  <c r="AF155" i="5"/>
  <c r="AF154" i="5" s="1"/>
  <c r="AD155" i="5"/>
  <c r="AD154" i="5" s="1"/>
  <c r="AB155" i="5"/>
  <c r="AB154" i="5" s="1"/>
  <c r="Z155" i="5"/>
  <c r="Z154" i="5" s="1"/>
  <c r="X155" i="5"/>
  <c r="X154" i="5" s="1"/>
  <c r="V155" i="5"/>
  <c r="V154" i="5" s="1"/>
  <c r="T155" i="5"/>
  <c r="T154" i="5" s="1"/>
  <c r="R155" i="5"/>
  <c r="R154" i="5" s="1"/>
  <c r="P155" i="5"/>
  <c r="P154" i="5" s="1"/>
  <c r="N155" i="5"/>
  <c r="N154" i="5" s="1"/>
  <c r="L155" i="5"/>
  <c r="L154" i="5" s="1"/>
  <c r="J155" i="5"/>
  <c r="P78" i="5"/>
  <c r="R78" i="5"/>
  <c r="T78" i="5"/>
  <c r="V78" i="5"/>
  <c r="X78" i="5"/>
  <c r="Z78" i="5"/>
  <c r="AB78" i="5"/>
  <c r="AD78" i="5"/>
  <c r="AF78" i="5"/>
  <c r="N78" i="5"/>
  <c r="J78" i="5"/>
  <c r="L78" i="5"/>
  <c r="L79" i="5"/>
  <c r="J58" i="5"/>
  <c r="J39" i="5"/>
  <c r="AG38" i="5"/>
  <c r="AG37" i="5" s="1"/>
  <c r="AJ38" i="5"/>
  <c r="J148" i="5"/>
  <c r="L148" i="5"/>
  <c r="N148" i="5"/>
  <c r="P148" i="5"/>
  <c r="R148" i="5"/>
  <c r="T148" i="5"/>
  <c r="V148" i="5"/>
  <c r="X148" i="5"/>
  <c r="Z148" i="5"/>
  <c r="AB148" i="5"/>
  <c r="AD148" i="5"/>
  <c r="AF148" i="5"/>
  <c r="I77" i="5"/>
  <c r="I48" i="5"/>
  <c r="AF62" i="5"/>
  <c r="AD62" i="5"/>
  <c r="AB62" i="5"/>
  <c r="Z62" i="5"/>
  <c r="X62" i="5"/>
  <c r="V62" i="5"/>
  <c r="T62" i="5"/>
  <c r="R62" i="5"/>
  <c r="P62" i="5"/>
  <c r="N62" i="5"/>
  <c r="L62" i="5"/>
  <c r="J62" i="5"/>
  <c r="AF54" i="4"/>
  <c r="AF51" i="4"/>
  <c r="AF12" i="4" s="1"/>
  <c r="AF133" i="4" l="1"/>
  <c r="J154" i="5"/>
  <c r="AI155" i="5"/>
  <c r="AH155" i="5"/>
  <c r="AI148" i="5"/>
  <c r="AH148" i="5"/>
  <c r="AI117" i="5"/>
  <c r="AH117" i="5"/>
  <c r="AI115" i="5"/>
  <c r="AH115" i="5"/>
  <c r="AI113" i="5"/>
  <c r="AH113" i="5"/>
  <c r="AI111" i="5"/>
  <c r="AH111" i="5"/>
  <c r="AI118" i="5"/>
  <c r="AH118" i="5"/>
  <c r="AI116" i="5"/>
  <c r="AH116" i="5"/>
  <c r="AI114" i="5"/>
  <c r="AH114" i="5"/>
  <c r="AI112" i="5"/>
  <c r="AH112" i="5"/>
  <c r="AI110" i="5"/>
  <c r="AH110" i="5"/>
  <c r="AI62" i="5"/>
  <c r="AH62" i="5"/>
  <c r="AI78" i="5"/>
  <c r="AH78" i="5"/>
  <c r="I91" i="6"/>
  <c r="J122" i="6"/>
  <c r="I123" i="5"/>
  <c r="AI154" i="5" l="1"/>
  <c r="AH154" i="5"/>
  <c r="C2" i="4"/>
  <c r="A4" i="5" l="1"/>
  <c r="O92" i="5" l="1"/>
  <c r="O61" i="5"/>
  <c r="O145" i="5"/>
  <c r="O132" i="5"/>
  <c r="O124" i="5"/>
  <c r="O108" i="5"/>
  <c r="O82" i="5"/>
  <c r="O77" i="5"/>
  <c r="O48" i="5"/>
  <c r="M92" i="5"/>
  <c r="M61" i="5"/>
  <c r="M39" i="5"/>
  <c r="M145" i="5"/>
  <c r="M132" i="5"/>
  <c r="M124" i="5"/>
  <c r="M108" i="5"/>
  <c r="M82" i="5"/>
  <c r="M77" i="5"/>
  <c r="L58" i="5"/>
  <c r="N58" i="5"/>
  <c r="P58" i="5"/>
  <c r="R58" i="5"/>
  <c r="T58" i="5"/>
  <c r="V58" i="5"/>
  <c r="X58" i="5"/>
  <c r="Z58" i="5"/>
  <c r="AB58" i="5"/>
  <c r="AD58" i="5"/>
  <c r="AF58" i="5"/>
  <c r="M48" i="5"/>
  <c r="M81" i="5" l="1"/>
  <c r="O81" i="5"/>
  <c r="AH58" i="5"/>
  <c r="AI58" i="5"/>
  <c r="M38" i="5"/>
  <c r="M123" i="5"/>
  <c r="O123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50" i="5"/>
  <c r="J51" i="5"/>
  <c r="J52" i="5"/>
  <c r="J53" i="5"/>
  <c r="J54" i="5"/>
  <c r="J55" i="5"/>
  <c r="J56" i="5"/>
  <c r="J57" i="5"/>
  <c r="J59" i="5"/>
  <c r="J60" i="5"/>
  <c r="N41" i="5"/>
  <c r="N42" i="5"/>
  <c r="N44" i="5"/>
  <c r="N45" i="5"/>
  <c r="N46" i="5"/>
  <c r="N47" i="5"/>
  <c r="L41" i="5"/>
  <c r="L42" i="5"/>
  <c r="L44" i="5"/>
  <c r="L45" i="5"/>
  <c r="L46" i="5"/>
  <c r="L47" i="5"/>
  <c r="J41" i="5"/>
  <c r="J42" i="5"/>
  <c r="J44" i="5"/>
  <c r="J45" i="5"/>
  <c r="J46" i="5"/>
  <c r="J47" i="5"/>
  <c r="K92" i="5"/>
  <c r="K77" i="5"/>
  <c r="K82" i="5"/>
  <c r="K145" i="5"/>
  <c r="K132" i="5"/>
  <c r="K124" i="5"/>
  <c r="K108" i="5"/>
  <c r="L68" i="5"/>
  <c r="N68" i="5"/>
  <c r="P68" i="5"/>
  <c r="R68" i="5"/>
  <c r="T68" i="5"/>
  <c r="V68" i="5"/>
  <c r="X68" i="5"/>
  <c r="Z68" i="5"/>
  <c r="AB68" i="5"/>
  <c r="AD68" i="5"/>
  <c r="AF68" i="5"/>
  <c r="K61" i="5"/>
  <c r="L55" i="5"/>
  <c r="N55" i="5"/>
  <c r="P55" i="5"/>
  <c r="R55" i="5"/>
  <c r="T55" i="5"/>
  <c r="V55" i="5"/>
  <c r="X55" i="5"/>
  <c r="Z55" i="5"/>
  <c r="AB55" i="5"/>
  <c r="AD55" i="5"/>
  <c r="AF55" i="5"/>
  <c r="K48" i="5"/>
  <c r="O39" i="5"/>
  <c r="Q39" i="5"/>
  <c r="Q38" i="5" s="1"/>
  <c r="Q37" i="5" s="1"/>
  <c r="S39" i="5"/>
  <c r="S38" i="5" s="1"/>
  <c r="S37" i="5" s="1"/>
  <c r="U39" i="5"/>
  <c r="U38" i="5" s="1"/>
  <c r="U37" i="5" s="1"/>
  <c r="W39" i="5"/>
  <c r="W38" i="5" s="1"/>
  <c r="W37" i="5" s="1"/>
  <c r="Y39" i="5"/>
  <c r="Y38" i="5" s="1"/>
  <c r="Y37" i="5" s="1"/>
  <c r="AA39" i="5"/>
  <c r="AA38" i="5" s="1"/>
  <c r="AA37" i="5" s="1"/>
  <c r="AC39" i="5"/>
  <c r="AC38" i="5" s="1"/>
  <c r="AC37" i="5" s="1"/>
  <c r="AE39" i="5"/>
  <c r="AE38" i="5" s="1"/>
  <c r="AE37" i="5" s="1"/>
  <c r="K81" i="5" l="1"/>
  <c r="AI68" i="5"/>
  <c r="AH68" i="5"/>
  <c r="AI55" i="5"/>
  <c r="AH55" i="5"/>
  <c r="M37" i="5"/>
  <c r="K38" i="5"/>
  <c r="J61" i="5"/>
  <c r="O38" i="5"/>
  <c r="O37" i="5" s="1"/>
  <c r="K123" i="5"/>
  <c r="J147" i="5"/>
  <c r="L147" i="5"/>
  <c r="N147" i="5"/>
  <c r="P147" i="5"/>
  <c r="R147" i="5"/>
  <c r="T147" i="5"/>
  <c r="V147" i="5"/>
  <c r="X147" i="5"/>
  <c r="Z147" i="5"/>
  <c r="AB147" i="5"/>
  <c r="AD147" i="5"/>
  <c r="AF147" i="5"/>
  <c r="J137" i="5"/>
  <c r="L137" i="5"/>
  <c r="N137" i="5"/>
  <c r="P137" i="5"/>
  <c r="R137" i="5"/>
  <c r="T137" i="5"/>
  <c r="V137" i="5"/>
  <c r="X137" i="5"/>
  <c r="Z137" i="5"/>
  <c r="AB137" i="5"/>
  <c r="AD137" i="5"/>
  <c r="AF137" i="5"/>
  <c r="J134" i="5"/>
  <c r="L134" i="5"/>
  <c r="N134" i="5"/>
  <c r="P134" i="5"/>
  <c r="R134" i="5"/>
  <c r="T134" i="5"/>
  <c r="V134" i="5"/>
  <c r="X134" i="5"/>
  <c r="Z134" i="5"/>
  <c r="AB134" i="5"/>
  <c r="AD134" i="5"/>
  <c r="AF134" i="5"/>
  <c r="AI147" i="5" l="1"/>
  <c r="AH147" i="5"/>
  <c r="AH137" i="5"/>
  <c r="AI137" i="5"/>
  <c r="AI134" i="5"/>
  <c r="AH134" i="5"/>
  <c r="K37" i="5"/>
  <c r="AI37" i="5" s="1"/>
  <c r="L34" i="5"/>
  <c r="O148" i="6" l="1"/>
  <c r="N107" i="5" l="1"/>
  <c r="P107" i="5"/>
  <c r="R107" i="5"/>
  <c r="T107" i="5"/>
  <c r="AD107" i="5"/>
  <c r="AF107" i="5"/>
  <c r="K103" i="6" l="1"/>
  <c r="AF152" i="5" l="1"/>
  <c r="AF151" i="5"/>
  <c r="AF150" i="5"/>
  <c r="AF149" i="5"/>
  <c r="AF146" i="5"/>
  <c r="AF144" i="5"/>
  <c r="AF143" i="5"/>
  <c r="AF142" i="5"/>
  <c r="AF141" i="5"/>
  <c r="AF140" i="5"/>
  <c r="AF139" i="5"/>
  <c r="AF138" i="5"/>
  <c r="AF136" i="5"/>
  <c r="AF135" i="5"/>
  <c r="AF133" i="5"/>
  <c r="AF131" i="5"/>
  <c r="AF130" i="5"/>
  <c r="AF129" i="5"/>
  <c r="AF128" i="5"/>
  <c r="AF127" i="5"/>
  <c r="AF126" i="5"/>
  <c r="AF125" i="5"/>
  <c r="AF109" i="5"/>
  <c r="AF106" i="5"/>
  <c r="AF105" i="5"/>
  <c r="AF104" i="5"/>
  <c r="AF103" i="5"/>
  <c r="AF102" i="5"/>
  <c r="AF101" i="5"/>
  <c r="AF100" i="5"/>
  <c r="AF99" i="5"/>
  <c r="AF98" i="5"/>
  <c r="AF97" i="5"/>
  <c r="AF96" i="5"/>
  <c r="AF95" i="5"/>
  <c r="AF94" i="5"/>
  <c r="AF93" i="5"/>
  <c r="AF91" i="5"/>
  <c r="AF90" i="5"/>
  <c r="AF89" i="5"/>
  <c r="AF88" i="5"/>
  <c r="AF87" i="5"/>
  <c r="AF86" i="5"/>
  <c r="AF85" i="5"/>
  <c r="AF84" i="5"/>
  <c r="AF79" i="5"/>
  <c r="AF76" i="5"/>
  <c r="AF75" i="5"/>
  <c r="AF74" i="5"/>
  <c r="AF73" i="5"/>
  <c r="AF72" i="5"/>
  <c r="AF71" i="5"/>
  <c r="AF70" i="5"/>
  <c r="AF69" i="5"/>
  <c r="AF67" i="5"/>
  <c r="AF66" i="5"/>
  <c r="AF65" i="5"/>
  <c r="AF64" i="5"/>
  <c r="AF63" i="5"/>
  <c r="AF60" i="5"/>
  <c r="AF59" i="5"/>
  <c r="AF57" i="5"/>
  <c r="AF56" i="5"/>
  <c r="AF54" i="5"/>
  <c r="AF53" i="5"/>
  <c r="AF52" i="5"/>
  <c r="AF51" i="5"/>
  <c r="AF50" i="5"/>
  <c r="AF49" i="5"/>
  <c r="AF47" i="5"/>
  <c r="AF46" i="5"/>
  <c r="AF45" i="5"/>
  <c r="AF44" i="5"/>
  <c r="AF42" i="5"/>
  <c r="AF41" i="5"/>
  <c r="AF40" i="5"/>
  <c r="AD152" i="5"/>
  <c r="AD151" i="5"/>
  <c r="AD150" i="5"/>
  <c r="AD149" i="5"/>
  <c r="AD146" i="5"/>
  <c r="AD144" i="5"/>
  <c r="AD143" i="5"/>
  <c r="AD142" i="5"/>
  <c r="AD141" i="5"/>
  <c r="AD140" i="5"/>
  <c r="AD139" i="5"/>
  <c r="AD138" i="5"/>
  <c r="AD136" i="5"/>
  <c r="AD135" i="5"/>
  <c r="AD133" i="5"/>
  <c r="AD131" i="5"/>
  <c r="AD130" i="5"/>
  <c r="AD129" i="5"/>
  <c r="AD128" i="5"/>
  <c r="AD127" i="5"/>
  <c r="AD126" i="5"/>
  <c r="AD125" i="5"/>
  <c r="AD109" i="5"/>
  <c r="AD106" i="5"/>
  <c r="AD105" i="5"/>
  <c r="AD104" i="5"/>
  <c r="AD103" i="5"/>
  <c r="AD102" i="5"/>
  <c r="AD101" i="5"/>
  <c r="AD100" i="5"/>
  <c r="AD99" i="5"/>
  <c r="AD98" i="5"/>
  <c r="AD97" i="5"/>
  <c r="AD96" i="5"/>
  <c r="AD95" i="5"/>
  <c r="AD94" i="5"/>
  <c r="AD93" i="5"/>
  <c r="AD91" i="5"/>
  <c r="AD90" i="5"/>
  <c r="AD89" i="5"/>
  <c r="AD88" i="5"/>
  <c r="AD87" i="5"/>
  <c r="AD86" i="5"/>
  <c r="AD85" i="5"/>
  <c r="AD84" i="5"/>
  <c r="AD83" i="5"/>
  <c r="AD79" i="5"/>
  <c r="AD77" i="5" s="1"/>
  <c r="AD76" i="5"/>
  <c r="AD75" i="5"/>
  <c r="AD74" i="5"/>
  <c r="AD73" i="5"/>
  <c r="AD72" i="5"/>
  <c r="AD71" i="5"/>
  <c r="AD70" i="5"/>
  <c r="AD69" i="5"/>
  <c r="AD67" i="5"/>
  <c r="AD66" i="5"/>
  <c r="AD65" i="5"/>
  <c r="AD64" i="5"/>
  <c r="AD63" i="5"/>
  <c r="AD60" i="5"/>
  <c r="AD59" i="5"/>
  <c r="AD57" i="5"/>
  <c r="AD56" i="5"/>
  <c r="AD54" i="5"/>
  <c r="AD53" i="5"/>
  <c r="AD52" i="5"/>
  <c r="AD51" i="5"/>
  <c r="AD50" i="5"/>
  <c r="AD49" i="5"/>
  <c r="AD47" i="5"/>
  <c r="AD46" i="5"/>
  <c r="AD45" i="5"/>
  <c r="AD44" i="5"/>
  <c r="AD42" i="5"/>
  <c r="AD41" i="5"/>
  <c r="AD40" i="5"/>
  <c r="AB152" i="5"/>
  <c r="AB151" i="5"/>
  <c r="AB150" i="5"/>
  <c r="AB149" i="5"/>
  <c r="AB146" i="5"/>
  <c r="AB144" i="5"/>
  <c r="AB143" i="5"/>
  <c r="AB142" i="5"/>
  <c r="AB141" i="5"/>
  <c r="AB140" i="5"/>
  <c r="AB139" i="5"/>
  <c r="AB138" i="5"/>
  <c r="AB136" i="5"/>
  <c r="AB135" i="5"/>
  <c r="AB133" i="5"/>
  <c r="AB131" i="5"/>
  <c r="AB130" i="5"/>
  <c r="AB129" i="5"/>
  <c r="AB128" i="5"/>
  <c r="AB127" i="5"/>
  <c r="AB126" i="5"/>
  <c r="AB125" i="5"/>
  <c r="AB109" i="5"/>
  <c r="AB107" i="5"/>
  <c r="AB106" i="5"/>
  <c r="AB105" i="5"/>
  <c r="AB104" i="5"/>
  <c r="AB103" i="5"/>
  <c r="AB102" i="5"/>
  <c r="AB101" i="5"/>
  <c r="AB100" i="5"/>
  <c r="AB99" i="5"/>
  <c r="AB98" i="5"/>
  <c r="AB97" i="5"/>
  <c r="AB96" i="5"/>
  <c r="AB95" i="5"/>
  <c r="AB94" i="5"/>
  <c r="AB93" i="5"/>
  <c r="AB91" i="5"/>
  <c r="AB90" i="5"/>
  <c r="AB89" i="5"/>
  <c r="AB88" i="5"/>
  <c r="AB87" i="5"/>
  <c r="AB86" i="5"/>
  <c r="AB85" i="5"/>
  <c r="AB84" i="5"/>
  <c r="AB83" i="5"/>
  <c r="AB79" i="5"/>
  <c r="AB76" i="5"/>
  <c r="AB75" i="5"/>
  <c r="AB74" i="5"/>
  <c r="AB73" i="5"/>
  <c r="AB72" i="5"/>
  <c r="AB71" i="5"/>
  <c r="AB70" i="5"/>
  <c r="AB69" i="5"/>
  <c r="AB67" i="5"/>
  <c r="AB66" i="5"/>
  <c r="AB65" i="5"/>
  <c r="AB64" i="5"/>
  <c r="AB63" i="5"/>
  <c r="AB60" i="5"/>
  <c r="AB59" i="5"/>
  <c r="AB57" i="5"/>
  <c r="AB56" i="5"/>
  <c r="AB54" i="5"/>
  <c r="AB53" i="5"/>
  <c r="AB52" i="5"/>
  <c r="AB51" i="5"/>
  <c r="AB50" i="5"/>
  <c r="AB49" i="5"/>
  <c r="AB47" i="5"/>
  <c r="AB46" i="5"/>
  <c r="AB45" i="5"/>
  <c r="AB44" i="5"/>
  <c r="AB42" i="5"/>
  <c r="AB41" i="5"/>
  <c r="AB40" i="5"/>
  <c r="Z152" i="5"/>
  <c r="Z151" i="5"/>
  <c r="Z150" i="5"/>
  <c r="Z149" i="5"/>
  <c r="Z146" i="5"/>
  <c r="Z144" i="5"/>
  <c r="Z143" i="5"/>
  <c r="Z142" i="5"/>
  <c r="Z141" i="5"/>
  <c r="Z140" i="5"/>
  <c r="Z139" i="5"/>
  <c r="Z138" i="5"/>
  <c r="Z136" i="5"/>
  <c r="Z135" i="5"/>
  <c r="Z133" i="5"/>
  <c r="Z131" i="5"/>
  <c r="Z130" i="5"/>
  <c r="Z129" i="5"/>
  <c r="Z128" i="5"/>
  <c r="Z127" i="5"/>
  <c r="Z126" i="5"/>
  <c r="Z125" i="5"/>
  <c r="Z109" i="5"/>
  <c r="Z107" i="5"/>
  <c r="Z106" i="5"/>
  <c r="Z105" i="5"/>
  <c r="Z104" i="5"/>
  <c r="Z103" i="5"/>
  <c r="Z102" i="5"/>
  <c r="Z101" i="5"/>
  <c r="Z100" i="5"/>
  <c r="Z99" i="5"/>
  <c r="Z98" i="5"/>
  <c r="Z97" i="5"/>
  <c r="Z96" i="5"/>
  <c r="Z95" i="5"/>
  <c r="Z94" i="5"/>
  <c r="Z93" i="5"/>
  <c r="Z91" i="5"/>
  <c r="Z90" i="5"/>
  <c r="Z89" i="5"/>
  <c r="Z88" i="5"/>
  <c r="Z87" i="5"/>
  <c r="Z86" i="5"/>
  <c r="Z85" i="5"/>
  <c r="Z84" i="5"/>
  <c r="Z83" i="5"/>
  <c r="Z79" i="5"/>
  <c r="Z76" i="5"/>
  <c r="Z75" i="5"/>
  <c r="Z74" i="5"/>
  <c r="Z73" i="5"/>
  <c r="Z72" i="5"/>
  <c r="Z71" i="5"/>
  <c r="Z70" i="5"/>
  <c r="Z69" i="5"/>
  <c r="Z67" i="5"/>
  <c r="Z66" i="5"/>
  <c r="Z65" i="5"/>
  <c r="Z64" i="5"/>
  <c r="Z63" i="5"/>
  <c r="Z60" i="5"/>
  <c r="Z59" i="5"/>
  <c r="Z57" i="5"/>
  <c r="Z56" i="5"/>
  <c r="Z54" i="5"/>
  <c r="Z53" i="5"/>
  <c r="Z52" i="5"/>
  <c r="Z51" i="5"/>
  <c r="Z50" i="5"/>
  <c r="Z49" i="5"/>
  <c r="Z47" i="5"/>
  <c r="Z46" i="5"/>
  <c r="Z45" i="5"/>
  <c r="Z44" i="5"/>
  <c r="Z42" i="5"/>
  <c r="Z41" i="5"/>
  <c r="Z40" i="5"/>
  <c r="X152" i="5"/>
  <c r="X151" i="5"/>
  <c r="X150" i="5"/>
  <c r="X149" i="5"/>
  <c r="X146" i="5"/>
  <c r="X144" i="5"/>
  <c r="X143" i="5"/>
  <c r="X142" i="5"/>
  <c r="X141" i="5"/>
  <c r="X140" i="5"/>
  <c r="X139" i="5"/>
  <c r="X138" i="5"/>
  <c r="X136" i="5"/>
  <c r="X135" i="5"/>
  <c r="X133" i="5"/>
  <c r="X131" i="5"/>
  <c r="X130" i="5"/>
  <c r="X129" i="5"/>
  <c r="X128" i="5"/>
  <c r="X127" i="5"/>
  <c r="X126" i="5"/>
  <c r="X125" i="5"/>
  <c r="X109" i="5"/>
  <c r="X107" i="5"/>
  <c r="X106" i="5"/>
  <c r="X105" i="5"/>
  <c r="X104" i="5"/>
  <c r="X103" i="5"/>
  <c r="X102" i="5"/>
  <c r="X101" i="5"/>
  <c r="X100" i="5"/>
  <c r="X99" i="5"/>
  <c r="X98" i="5"/>
  <c r="X97" i="5"/>
  <c r="X96" i="5"/>
  <c r="X95" i="5"/>
  <c r="X94" i="5"/>
  <c r="X93" i="5"/>
  <c r="X91" i="5"/>
  <c r="X90" i="5"/>
  <c r="X89" i="5"/>
  <c r="X88" i="5"/>
  <c r="X87" i="5"/>
  <c r="X86" i="5"/>
  <c r="X85" i="5"/>
  <c r="X84" i="5"/>
  <c r="X83" i="5"/>
  <c r="X79" i="5"/>
  <c r="X76" i="5"/>
  <c r="X75" i="5"/>
  <c r="X74" i="5"/>
  <c r="X73" i="5"/>
  <c r="X72" i="5"/>
  <c r="X71" i="5"/>
  <c r="X70" i="5"/>
  <c r="X69" i="5"/>
  <c r="X67" i="5"/>
  <c r="X66" i="5"/>
  <c r="X65" i="5"/>
  <c r="X64" i="5"/>
  <c r="X63" i="5"/>
  <c r="X60" i="5"/>
  <c r="X59" i="5"/>
  <c r="X57" i="5"/>
  <c r="X56" i="5"/>
  <c r="X54" i="5"/>
  <c r="X53" i="5"/>
  <c r="X52" i="5"/>
  <c r="X51" i="5"/>
  <c r="X50" i="5"/>
  <c r="X49" i="5"/>
  <c r="X47" i="5"/>
  <c r="X46" i="5"/>
  <c r="X45" i="5"/>
  <c r="X44" i="5"/>
  <c r="X42" i="5"/>
  <c r="X41" i="5"/>
  <c r="V152" i="5"/>
  <c r="V151" i="5"/>
  <c r="V150" i="5"/>
  <c r="V149" i="5"/>
  <c r="V146" i="5"/>
  <c r="V144" i="5"/>
  <c r="V143" i="5"/>
  <c r="V142" i="5"/>
  <c r="V141" i="5"/>
  <c r="V140" i="5"/>
  <c r="V139" i="5"/>
  <c r="V138" i="5"/>
  <c r="V136" i="5"/>
  <c r="V135" i="5"/>
  <c r="V133" i="5"/>
  <c r="V131" i="5"/>
  <c r="V130" i="5"/>
  <c r="V129" i="5"/>
  <c r="V128" i="5"/>
  <c r="V127" i="5"/>
  <c r="V126" i="5"/>
  <c r="V125" i="5"/>
  <c r="V109" i="5"/>
  <c r="V107" i="5"/>
  <c r="V106" i="5"/>
  <c r="V105" i="5"/>
  <c r="V104" i="5"/>
  <c r="V103" i="5"/>
  <c r="V102" i="5"/>
  <c r="V101" i="5"/>
  <c r="V100" i="5"/>
  <c r="V99" i="5"/>
  <c r="V98" i="5"/>
  <c r="V97" i="5"/>
  <c r="V96" i="5"/>
  <c r="V95" i="5"/>
  <c r="V94" i="5"/>
  <c r="V93" i="5"/>
  <c r="V91" i="5"/>
  <c r="V90" i="5"/>
  <c r="V89" i="5"/>
  <c r="V88" i="5"/>
  <c r="V87" i="5"/>
  <c r="V86" i="5"/>
  <c r="V85" i="5"/>
  <c r="V84" i="5"/>
  <c r="V83" i="5"/>
  <c r="V79" i="5"/>
  <c r="V77" i="5" s="1"/>
  <c r="V76" i="5"/>
  <c r="V75" i="5"/>
  <c r="V74" i="5"/>
  <c r="V73" i="5"/>
  <c r="V72" i="5"/>
  <c r="V71" i="5"/>
  <c r="V70" i="5"/>
  <c r="V69" i="5"/>
  <c r="V67" i="5"/>
  <c r="V66" i="5"/>
  <c r="V65" i="5"/>
  <c r="V64" i="5"/>
  <c r="V63" i="5"/>
  <c r="V60" i="5"/>
  <c r="V59" i="5"/>
  <c r="V57" i="5"/>
  <c r="V56" i="5"/>
  <c r="V54" i="5"/>
  <c r="V53" i="5"/>
  <c r="V52" i="5"/>
  <c r="V51" i="5"/>
  <c r="V50" i="5"/>
  <c r="V49" i="5"/>
  <c r="V47" i="5"/>
  <c r="V46" i="5"/>
  <c r="V45" i="5"/>
  <c r="V44" i="5"/>
  <c r="V42" i="5"/>
  <c r="V41" i="5"/>
  <c r="V40" i="5"/>
  <c r="X40" i="5" s="1"/>
  <c r="T152" i="5"/>
  <c r="T151" i="5"/>
  <c r="T150" i="5"/>
  <c r="T149" i="5"/>
  <c r="T146" i="5"/>
  <c r="T144" i="5"/>
  <c r="T143" i="5"/>
  <c r="T142" i="5"/>
  <c r="T141" i="5"/>
  <c r="T140" i="5"/>
  <c r="T139" i="5"/>
  <c r="T138" i="5"/>
  <c r="T136" i="5"/>
  <c r="T135" i="5"/>
  <c r="T133" i="5"/>
  <c r="T131" i="5"/>
  <c r="T130" i="5"/>
  <c r="T129" i="5"/>
  <c r="T128" i="5"/>
  <c r="T127" i="5"/>
  <c r="T126" i="5"/>
  <c r="T125" i="5"/>
  <c r="T109" i="5"/>
  <c r="T106" i="5"/>
  <c r="T105" i="5"/>
  <c r="T104" i="5"/>
  <c r="T103" i="5"/>
  <c r="T102" i="5"/>
  <c r="T101" i="5"/>
  <c r="T100" i="5"/>
  <c r="T99" i="5"/>
  <c r="T98" i="5"/>
  <c r="T97" i="5"/>
  <c r="T96" i="5"/>
  <c r="T95" i="5"/>
  <c r="T94" i="5"/>
  <c r="T93" i="5"/>
  <c r="T91" i="5"/>
  <c r="T90" i="5"/>
  <c r="T89" i="5"/>
  <c r="T88" i="5"/>
  <c r="T87" i="5"/>
  <c r="T86" i="5"/>
  <c r="T85" i="5"/>
  <c r="T84" i="5"/>
  <c r="T83" i="5"/>
  <c r="T79" i="5"/>
  <c r="T77" i="5" s="1"/>
  <c r="T76" i="5"/>
  <c r="T75" i="5"/>
  <c r="T74" i="5"/>
  <c r="T73" i="5"/>
  <c r="T72" i="5"/>
  <c r="T71" i="5"/>
  <c r="T70" i="5"/>
  <c r="T69" i="5"/>
  <c r="T67" i="5"/>
  <c r="T66" i="5"/>
  <c r="T65" i="5"/>
  <c r="T64" i="5"/>
  <c r="T63" i="5"/>
  <c r="T60" i="5"/>
  <c r="T59" i="5"/>
  <c r="T57" i="5"/>
  <c r="T56" i="5"/>
  <c r="T54" i="5"/>
  <c r="T53" i="5"/>
  <c r="T52" i="5"/>
  <c r="T51" i="5"/>
  <c r="T50" i="5"/>
  <c r="T49" i="5"/>
  <c r="T47" i="5"/>
  <c r="T46" i="5"/>
  <c r="T45" i="5"/>
  <c r="T44" i="5"/>
  <c r="T42" i="5"/>
  <c r="T41" i="5"/>
  <c r="T40" i="5"/>
  <c r="R152" i="5"/>
  <c r="R151" i="5"/>
  <c r="R150" i="5"/>
  <c r="R149" i="5"/>
  <c r="R146" i="5"/>
  <c r="R144" i="5"/>
  <c r="R143" i="5"/>
  <c r="R142" i="5"/>
  <c r="R141" i="5"/>
  <c r="R140" i="5"/>
  <c r="R139" i="5"/>
  <c r="R138" i="5"/>
  <c r="R136" i="5"/>
  <c r="R135" i="5"/>
  <c r="R133" i="5"/>
  <c r="R131" i="5"/>
  <c r="R130" i="5"/>
  <c r="R129" i="5"/>
  <c r="R128" i="5"/>
  <c r="R127" i="5"/>
  <c r="R126" i="5"/>
  <c r="R125" i="5"/>
  <c r="R109" i="5"/>
  <c r="R106" i="5"/>
  <c r="R105" i="5"/>
  <c r="R104" i="5"/>
  <c r="R103" i="5"/>
  <c r="R102" i="5"/>
  <c r="R101" i="5"/>
  <c r="R100" i="5"/>
  <c r="R99" i="5"/>
  <c r="R98" i="5"/>
  <c r="R97" i="5"/>
  <c r="R96" i="5"/>
  <c r="R95" i="5"/>
  <c r="R94" i="5"/>
  <c r="R93" i="5"/>
  <c r="R91" i="5"/>
  <c r="R90" i="5"/>
  <c r="R89" i="5"/>
  <c r="R88" i="5"/>
  <c r="R87" i="5"/>
  <c r="R86" i="5"/>
  <c r="R85" i="5"/>
  <c r="R84" i="5"/>
  <c r="R83" i="5"/>
  <c r="R79" i="5"/>
  <c r="R77" i="5" s="1"/>
  <c r="R76" i="5"/>
  <c r="R75" i="5"/>
  <c r="R74" i="5"/>
  <c r="R73" i="5"/>
  <c r="R72" i="5"/>
  <c r="R71" i="5"/>
  <c r="R70" i="5"/>
  <c r="R69" i="5"/>
  <c r="R67" i="5"/>
  <c r="R66" i="5"/>
  <c r="R65" i="5"/>
  <c r="R64" i="5"/>
  <c r="R63" i="5"/>
  <c r="R60" i="5"/>
  <c r="R59" i="5"/>
  <c r="R57" i="5"/>
  <c r="R56" i="5"/>
  <c r="R54" i="5"/>
  <c r="R53" i="5"/>
  <c r="R52" i="5"/>
  <c r="R51" i="5"/>
  <c r="R50" i="5"/>
  <c r="R49" i="5"/>
  <c r="R47" i="5"/>
  <c r="R46" i="5"/>
  <c r="R45" i="5"/>
  <c r="R44" i="5"/>
  <c r="R42" i="5"/>
  <c r="R41" i="5"/>
  <c r="R40" i="5"/>
  <c r="P152" i="5"/>
  <c r="P151" i="5"/>
  <c r="P150" i="5"/>
  <c r="P149" i="5"/>
  <c r="P146" i="5"/>
  <c r="P144" i="5"/>
  <c r="P143" i="5"/>
  <c r="P142" i="5"/>
  <c r="P141" i="5"/>
  <c r="P140" i="5"/>
  <c r="P139" i="5"/>
  <c r="P138" i="5"/>
  <c r="P136" i="5"/>
  <c r="P135" i="5"/>
  <c r="P133" i="5"/>
  <c r="P131" i="5"/>
  <c r="P130" i="5"/>
  <c r="P129" i="5"/>
  <c r="P128" i="5"/>
  <c r="P127" i="5"/>
  <c r="P126" i="5"/>
  <c r="P125" i="5"/>
  <c r="P109" i="5"/>
  <c r="P106" i="5"/>
  <c r="P105" i="5"/>
  <c r="P104" i="5"/>
  <c r="P103" i="5"/>
  <c r="P102" i="5"/>
  <c r="P101" i="5"/>
  <c r="P100" i="5"/>
  <c r="P99" i="5"/>
  <c r="P98" i="5"/>
  <c r="P97" i="5"/>
  <c r="P96" i="5"/>
  <c r="P95" i="5"/>
  <c r="P94" i="5"/>
  <c r="P93" i="5"/>
  <c r="P91" i="5"/>
  <c r="P90" i="5"/>
  <c r="P89" i="5"/>
  <c r="P88" i="5"/>
  <c r="P87" i="5"/>
  <c r="P86" i="5"/>
  <c r="P85" i="5"/>
  <c r="P84" i="5"/>
  <c r="P83" i="5"/>
  <c r="P79" i="5"/>
  <c r="P77" i="5" s="1"/>
  <c r="P76" i="5"/>
  <c r="P75" i="5"/>
  <c r="P74" i="5"/>
  <c r="P73" i="5"/>
  <c r="P72" i="5"/>
  <c r="P71" i="5"/>
  <c r="P70" i="5"/>
  <c r="P69" i="5"/>
  <c r="P67" i="5"/>
  <c r="P66" i="5"/>
  <c r="P65" i="5"/>
  <c r="P64" i="5"/>
  <c r="P63" i="5"/>
  <c r="P60" i="5"/>
  <c r="P59" i="5"/>
  <c r="P57" i="5"/>
  <c r="P56" i="5"/>
  <c r="P54" i="5"/>
  <c r="P53" i="5"/>
  <c r="P52" i="5"/>
  <c r="P51" i="5"/>
  <c r="P50" i="5"/>
  <c r="P49" i="5"/>
  <c r="P47" i="5"/>
  <c r="P46" i="5"/>
  <c r="P45" i="5"/>
  <c r="P44" i="5"/>
  <c r="P42" i="5"/>
  <c r="P41" i="5"/>
  <c r="P40" i="5"/>
  <c r="N152" i="5"/>
  <c r="N151" i="5"/>
  <c r="N150" i="5"/>
  <c r="N149" i="5"/>
  <c r="N146" i="5"/>
  <c r="N144" i="5"/>
  <c r="N143" i="5"/>
  <c r="N142" i="5"/>
  <c r="N141" i="5"/>
  <c r="N140" i="5"/>
  <c r="N139" i="5"/>
  <c r="N138" i="5"/>
  <c r="N136" i="5"/>
  <c r="N135" i="5"/>
  <c r="N133" i="5"/>
  <c r="N131" i="5"/>
  <c r="N130" i="5"/>
  <c r="N129" i="5"/>
  <c r="N128" i="5"/>
  <c r="N127" i="5"/>
  <c r="N126" i="5"/>
  <c r="N125" i="5"/>
  <c r="N109" i="5"/>
  <c r="N106" i="5"/>
  <c r="N105" i="5"/>
  <c r="N104" i="5"/>
  <c r="N103" i="5"/>
  <c r="N102" i="5"/>
  <c r="N101" i="5"/>
  <c r="N100" i="5"/>
  <c r="N99" i="5"/>
  <c r="N98" i="5"/>
  <c r="N97" i="5"/>
  <c r="N96" i="5"/>
  <c r="N95" i="5"/>
  <c r="N94" i="5"/>
  <c r="N93" i="5"/>
  <c r="N91" i="5"/>
  <c r="N90" i="5"/>
  <c r="N89" i="5"/>
  <c r="N88" i="5"/>
  <c r="N87" i="5"/>
  <c r="N86" i="5"/>
  <c r="N85" i="5"/>
  <c r="N84" i="5"/>
  <c r="N83" i="5"/>
  <c r="N79" i="5"/>
  <c r="N77" i="5" s="1"/>
  <c r="N76" i="5"/>
  <c r="N75" i="5"/>
  <c r="N74" i="5"/>
  <c r="N73" i="5"/>
  <c r="N72" i="5"/>
  <c r="N71" i="5"/>
  <c r="N70" i="5"/>
  <c r="N69" i="5"/>
  <c r="N67" i="5"/>
  <c r="N66" i="5"/>
  <c r="N65" i="5"/>
  <c r="N64" i="5"/>
  <c r="N63" i="5"/>
  <c r="N60" i="5"/>
  <c r="N59" i="5"/>
  <c r="N57" i="5"/>
  <c r="N56" i="5"/>
  <c r="N54" i="5"/>
  <c r="N53" i="5"/>
  <c r="N52" i="5"/>
  <c r="N51" i="5"/>
  <c r="N50" i="5"/>
  <c r="N49" i="5"/>
  <c r="N40" i="5"/>
  <c r="N39" i="5" s="1"/>
  <c r="L152" i="5"/>
  <c r="L151" i="5"/>
  <c r="L150" i="5"/>
  <c r="L149" i="5"/>
  <c r="L146" i="5"/>
  <c r="L144" i="5"/>
  <c r="L143" i="5"/>
  <c r="L142" i="5"/>
  <c r="L141" i="5"/>
  <c r="L140" i="5"/>
  <c r="L139" i="5"/>
  <c r="L138" i="5"/>
  <c r="L136" i="5"/>
  <c r="L135" i="5"/>
  <c r="L133" i="5"/>
  <c r="L131" i="5"/>
  <c r="L130" i="5"/>
  <c r="L129" i="5"/>
  <c r="L128" i="5"/>
  <c r="L127" i="5"/>
  <c r="L126" i="5"/>
  <c r="L125" i="5"/>
  <c r="L109" i="5"/>
  <c r="L108" i="5" s="1"/>
  <c r="L107" i="5"/>
  <c r="L106" i="5"/>
  <c r="L105" i="5"/>
  <c r="L104" i="5"/>
  <c r="L103" i="5"/>
  <c r="L102" i="5"/>
  <c r="L101" i="5"/>
  <c r="L100" i="5"/>
  <c r="L99" i="5"/>
  <c r="L98" i="5"/>
  <c r="L97" i="5"/>
  <c r="L96" i="5"/>
  <c r="L95" i="5"/>
  <c r="L94" i="5"/>
  <c r="L93" i="5"/>
  <c r="L91" i="5"/>
  <c r="L90" i="5"/>
  <c r="L89" i="5"/>
  <c r="L88" i="5"/>
  <c r="L87" i="5"/>
  <c r="L86" i="5"/>
  <c r="L85" i="5"/>
  <c r="L84" i="5"/>
  <c r="L83" i="5"/>
  <c r="L77" i="5"/>
  <c r="L76" i="5"/>
  <c r="L75" i="5"/>
  <c r="L74" i="5"/>
  <c r="L73" i="5"/>
  <c r="L72" i="5"/>
  <c r="L71" i="5"/>
  <c r="L70" i="5"/>
  <c r="L69" i="5"/>
  <c r="L67" i="5"/>
  <c r="L66" i="5"/>
  <c r="L65" i="5"/>
  <c r="L64" i="5"/>
  <c r="L63" i="5"/>
  <c r="L60" i="5"/>
  <c r="L59" i="5"/>
  <c r="L57" i="5"/>
  <c r="L56" i="5"/>
  <c r="L54" i="5"/>
  <c r="L53" i="5"/>
  <c r="L52" i="5"/>
  <c r="L51" i="5"/>
  <c r="L50" i="5"/>
  <c r="L49" i="5"/>
  <c r="L40" i="5"/>
  <c r="J152" i="5"/>
  <c r="J151" i="5"/>
  <c r="J150" i="5"/>
  <c r="J149" i="5"/>
  <c r="J146" i="5"/>
  <c r="J144" i="5"/>
  <c r="J143" i="5"/>
  <c r="J142" i="5"/>
  <c r="J141" i="5"/>
  <c r="J140" i="5"/>
  <c r="J139" i="5"/>
  <c r="J138" i="5"/>
  <c r="J136" i="5"/>
  <c r="J135" i="5"/>
  <c r="J133" i="5"/>
  <c r="J131" i="5"/>
  <c r="J130" i="5"/>
  <c r="J129" i="5"/>
  <c r="J128" i="5"/>
  <c r="J127" i="5"/>
  <c r="J126" i="5"/>
  <c r="J125" i="5"/>
  <c r="J109" i="5"/>
  <c r="J107" i="5"/>
  <c r="J106" i="5"/>
  <c r="J105" i="5"/>
  <c r="J104" i="5"/>
  <c r="J103" i="5"/>
  <c r="J102" i="5"/>
  <c r="J101" i="5"/>
  <c r="J100" i="5"/>
  <c r="J99" i="5"/>
  <c r="J98" i="5"/>
  <c r="J97" i="5"/>
  <c r="J96" i="5"/>
  <c r="J95" i="5"/>
  <c r="J94" i="5"/>
  <c r="J93" i="5"/>
  <c r="J91" i="5"/>
  <c r="J90" i="5"/>
  <c r="J89" i="5"/>
  <c r="J88" i="5"/>
  <c r="J87" i="5"/>
  <c r="J86" i="5"/>
  <c r="J85" i="5"/>
  <c r="J84" i="5"/>
  <c r="J83" i="5"/>
  <c r="J79" i="5"/>
  <c r="J49" i="5"/>
  <c r="T48" i="5"/>
  <c r="AI149" i="5" l="1"/>
  <c r="AH149" i="5"/>
  <c r="AI151" i="5"/>
  <c r="AH151" i="5"/>
  <c r="AI146" i="5"/>
  <c r="AH146" i="5"/>
  <c r="AI150" i="5"/>
  <c r="AH150" i="5"/>
  <c r="AI152" i="5"/>
  <c r="AH152" i="5"/>
  <c r="AH135" i="5"/>
  <c r="AI135" i="5"/>
  <c r="AI138" i="5"/>
  <c r="AH138" i="5"/>
  <c r="AI140" i="5"/>
  <c r="AH140" i="5"/>
  <c r="AI142" i="5"/>
  <c r="AH142" i="5"/>
  <c r="AI144" i="5"/>
  <c r="AH144" i="5"/>
  <c r="AH133" i="5"/>
  <c r="AI133" i="5"/>
  <c r="AI136" i="5"/>
  <c r="AH136" i="5"/>
  <c r="AH139" i="5"/>
  <c r="AI139" i="5"/>
  <c r="AH141" i="5"/>
  <c r="AI141" i="5"/>
  <c r="AH143" i="5"/>
  <c r="AI143" i="5"/>
  <c r="AH131" i="5"/>
  <c r="AI131" i="5"/>
  <c r="AI128" i="5"/>
  <c r="AH128" i="5"/>
  <c r="J108" i="5"/>
  <c r="AI109" i="5"/>
  <c r="AH109" i="5"/>
  <c r="AH93" i="5"/>
  <c r="AI93" i="5"/>
  <c r="AH95" i="5"/>
  <c r="AI95" i="5"/>
  <c r="AH97" i="5"/>
  <c r="AI97" i="5"/>
  <c r="AI101" i="5"/>
  <c r="AH101" i="5"/>
  <c r="AI103" i="5"/>
  <c r="AH103" i="5"/>
  <c r="AI105" i="5"/>
  <c r="AH105" i="5"/>
  <c r="AI107" i="5"/>
  <c r="AH107" i="5"/>
  <c r="AI94" i="5"/>
  <c r="AH94" i="5"/>
  <c r="AI96" i="5"/>
  <c r="AH96" i="5"/>
  <c r="AI98" i="5"/>
  <c r="AH98" i="5"/>
  <c r="AH100" i="5"/>
  <c r="AI100" i="5"/>
  <c r="AH102" i="5"/>
  <c r="AI102" i="5"/>
  <c r="AH104" i="5"/>
  <c r="AI104" i="5"/>
  <c r="AH106" i="5"/>
  <c r="AI106" i="5"/>
  <c r="AI84" i="5"/>
  <c r="AH84" i="5"/>
  <c r="AI86" i="5"/>
  <c r="AH86" i="5"/>
  <c r="AI88" i="5"/>
  <c r="AH88" i="5"/>
  <c r="AI90" i="5"/>
  <c r="AH90" i="5"/>
  <c r="AI83" i="5"/>
  <c r="AH83" i="5"/>
  <c r="AI85" i="5"/>
  <c r="AH85" i="5"/>
  <c r="AI87" i="5"/>
  <c r="AH87" i="5"/>
  <c r="AI89" i="5"/>
  <c r="AH89" i="5"/>
  <c r="AI91" i="5"/>
  <c r="AH91" i="5"/>
  <c r="J77" i="5"/>
  <c r="J38" i="5" s="1"/>
  <c r="AI79" i="5"/>
  <c r="AH79" i="5"/>
  <c r="AI64" i="5"/>
  <c r="AH64" i="5"/>
  <c r="AI66" i="5"/>
  <c r="AH66" i="5"/>
  <c r="AH69" i="5"/>
  <c r="AI69" i="5"/>
  <c r="AH71" i="5"/>
  <c r="AI71" i="5"/>
  <c r="AH73" i="5"/>
  <c r="AI73" i="5"/>
  <c r="AH75" i="5"/>
  <c r="AI75" i="5"/>
  <c r="AI63" i="5"/>
  <c r="AH63" i="5"/>
  <c r="AI65" i="5"/>
  <c r="AH65" i="5"/>
  <c r="AH67" i="5"/>
  <c r="AI67" i="5"/>
  <c r="AI70" i="5"/>
  <c r="AH70" i="5"/>
  <c r="AI72" i="5"/>
  <c r="AH72" i="5"/>
  <c r="AI74" i="5"/>
  <c r="AH74" i="5"/>
  <c r="AI76" i="5"/>
  <c r="AH76" i="5"/>
  <c r="AI50" i="5"/>
  <c r="AH50" i="5"/>
  <c r="AH52" i="5"/>
  <c r="AI52" i="5"/>
  <c r="AH54" i="5"/>
  <c r="AI54" i="5"/>
  <c r="AI57" i="5"/>
  <c r="AH57" i="5"/>
  <c r="AI60" i="5"/>
  <c r="AH60" i="5"/>
  <c r="J48" i="5"/>
  <c r="AI49" i="5"/>
  <c r="AH49" i="5"/>
  <c r="AI51" i="5"/>
  <c r="AH51" i="5"/>
  <c r="AI53" i="5"/>
  <c r="AH53" i="5"/>
  <c r="AH56" i="5"/>
  <c r="AI56" i="5"/>
  <c r="AI59" i="5"/>
  <c r="AH59" i="5"/>
  <c r="L39" i="5"/>
  <c r="AH40" i="5"/>
  <c r="AI40" i="5"/>
  <c r="AH130" i="5"/>
  <c r="AI130" i="5"/>
  <c r="AI129" i="5"/>
  <c r="AH129" i="5"/>
  <c r="AI127" i="5"/>
  <c r="AH127" i="5"/>
  <c r="AI126" i="5"/>
  <c r="AH126" i="5"/>
  <c r="AH125" i="5"/>
  <c r="AI125" i="5"/>
  <c r="AI99" i="5"/>
  <c r="AH99" i="5"/>
  <c r="AH41" i="5"/>
  <c r="AI41" i="5"/>
  <c r="AH44" i="5"/>
  <c r="AI44" i="5"/>
  <c r="AH46" i="5"/>
  <c r="AI46" i="5"/>
  <c r="AI42" i="5"/>
  <c r="AH42" i="5"/>
  <c r="AI45" i="5"/>
  <c r="AH45" i="5"/>
  <c r="AI47" i="5"/>
  <c r="AH47" i="5"/>
  <c r="AF108" i="5"/>
  <c r="AD108" i="5"/>
  <c r="L92" i="5"/>
  <c r="T92" i="5"/>
  <c r="J92" i="5"/>
  <c r="R39" i="5"/>
  <c r="T39" i="5"/>
  <c r="V39" i="5"/>
  <c r="AB39" i="5"/>
  <c r="AF39" i="5"/>
  <c r="P39" i="5"/>
  <c r="X39" i="5"/>
  <c r="Z39" i="5"/>
  <c r="AD39" i="5"/>
  <c r="J82" i="5"/>
  <c r="T124" i="5"/>
  <c r="L48" i="5"/>
  <c r="L61" i="5"/>
  <c r="L82" i="5"/>
  <c r="L124" i="5"/>
  <c r="L132" i="5"/>
  <c r="L145" i="5"/>
  <c r="N48" i="5"/>
  <c r="N61" i="5"/>
  <c r="N82" i="5"/>
  <c r="N92" i="5"/>
  <c r="N124" i="5"/>
  <c r="N132" i="5"/>
  <c r="R48" i="5"/>
  <c r="R61" i="5"/>
  <c r="R82" i="5"/>
  <c r="R108" i="5"/>
  <c r="R132" i="5"/>
  <c r="R145" i="5"/>
  <c r="N145" i="5"/>
  <c r="T82" i="5"/>
  <c r="T132" i="5"/>
  <c r="V61" i="5"/>
  <c r="V82" i="5"/>
  <c r="V92" i="5"/>
  <c r="V108" i="5"/>
  <c r="V132" i="5"/>
  <c r="V145" i="5"/>
  <c r="X48" i="5"/>
  <c r="X61" i="5"/>
  <c r="X77" i="5"/>
  <c r="X92" i="5"/>
  <c r="X108" i="5"/>
  <c r="X132" i="5"/>
  <c r="X145" i="5"/>
  <c r="Z48" i="5"/>
  <c r="Z61" i="5"/>
  <c r="Z77" i="5"/>
  <c r="Z82" i="5"/>
  <c r="Z92" i="5"/>
  <c r="Z124" i="5"/>
  <c r="Z145" i="5"/>
  <c r="AB48" i="5"/>
  <c r="AB61" i="5"/>
  <c r="AB77" i="5"/>
  <c r="AB82" i="5"/>
  <c r="AB124" i="5"/>
  <c r="AB132" i="5"/>
  <c r="J124" i="5"/>
  <c r="J132" i="5"/>
  <c r="P48" i="5"/>
  <c r="P61" i="5"/>
  <c r="P82" i="5"/>
  <c r="P92" i="5"/>
  <c r="P108" i="5"/>
  <c r="P124" i="5"/>
  <c r="P132" i="5"/>
  <c r="P145" i="5"/>
  <c r="R92" i="5"/>
  <c r="R124" i="5"/>
  <c r="T61" i="5"/>
  <c r="T145" i="5"/>
  <c r="AD82" i="5"/>
  <c r="AD92" i="5"/>
  <c r="AD124" i="5"/>
  <c r="AD132" i="5"/>
  <c r="AD145" i="5"/>
  <c r="AF48" i="5"/>
  <c r="AF61" i="5"/>
  <c r="AF77" i="5"/>
  <c r="AF92" i="5"/>
  <c r="AF132" i="5"/>
  <c r="AF145" i="5"/>
  <c r="J145" i="5"/>
  <c r="V48" i="5"/>
  <c r="V124" i="5"/>
  <c r="X82" i="5"/>
  <c r="X124" i="5"/>
  <c r="Z132" i="5"/>
  <c r="AB92" i="5"/>
  <c r="AB145" i="5"/>
  <c r="AD48" i="5"/>
  <c r="AD61" i="5"/>
  <c r="AF82" i="5"/>
  <c r="AF124" i="5"/>
  <c r="N108" i="5"/>
  <c r="T108" i="5"/>
  <c r="Z108" i="5"/>
  <c r="AB108" i="5"/>
  <c r="I38" i="5"/>
  <c r="I37" i="5" s="1"/>
  <c r="AJ37" i="5" s="1"/>
  <c r="R81" i="5" l="1"/>
  <c r="AB81" i="5"/>
  <c r="AI77" i="5"/>
  <c r="AI145" i="5"/>
  <c r="AH145" i="5"/>
  <c r="AI132" i="5"/>
  <c r="AH132" i="5"/>
  <c r="AF81" i="5"/>
  <c r="V81" i="5"/>
  <c r="N81" i="5"/>
  <c r="AI108" i="5"/>
  <c r="AH108" i="5"/>
  <c r="T81" i="5"/>
  <c r="AD81" i="5"/>
  <c r="P81" i="5"/>
  <c r="Z81" i="5"/>
  <c r="X81" i="5"/>
  <c r="L81" i="5"/>
  <c r="AH77" i="5"/>
  <c r="AI61" i="5"/>
  <c r="AH61" i="5"/>
  <c r="AI48" i="5"/>
  <c r="AH48" i="5"/>
  <c r="AI39" i="5"/>
  <c r="AI38" i="5" s="1"/>
  <c r="AI124" i="5"/>
  <c r="J123" i="5"/>
  <c r="AH124" i="5"/>
  <c r="J81" i="5"/>
  <c r="AI92" i="5"/>
  <c r="AH92" i="5"/>
  <c r="AH39" i="5"/>
  <c r="AI82" i="5"/>
  <c r="AH82" i="5"/>
  <c r="AF123" i="5"/>
  <c r="L38" i="5"/>
  <c r="T38" i="5"/>
  <c r="X38" i="5"/>
  <c r="V38" i="5"/>
  <c r="T123" i="5"/>
  <c r="P38" i="5"/>
  <c r="R38" i="5"/>
  <c r="AD38" i="5"/>
  <c r="AB38" i="5"/>
  <c r="N38" i="5"/>
  <c r="AD123" i="5"/>
  <c r="AB123" i="5"/>
  <c r="Z123" i="5"/>
  <c r="L123" i="5"/>
  <c r="X123" i="5"/>
  <c r="V123" i="5"/>
  <c r="R123" i="5"/>
  <c r="P123" i="5"/>
  <c r="Z38" i="5"/>
  <c r="N123" i="5"/>
  <c r="AF38" i="5"/>
  <c r="J159" i="5"/>
  <c r="AJ83" i="5" l="1"/>
  <c r="AH123" i="5"/>
  <c r="AI123" i="5"/>
  <c r="AH38" i="5"/>
  <c r="L37" i="5"/>
  <c r="AI81" i="5"/>
  <c r="AH81" i="5"/>
  <c r="X37" i="5"/>
  <c r="J37" i="5"/>
  <c r="AB37" i="5"/>
  <c r="T37" i="5"/>
  <c r="V37" i="5"/>
  <c r="Z37" i="5"/>
  <c r="AF37" i="5"/>
  <c r="N37" i="5"/>
  <c r="R37" i="5"/>
  <c r="AD37" i="5"/>
  <c r="P37" i="5"/>
  <c r="C6" i="5"/>
  <c r="K34" i="5" l="1"/>
  <c r="M34" i="5" s="1"/>
  <c r="AH37" i="5"/>
  <c r="M134" i="6"/>
  <c r="K134" i="6"/>
  <c r="I134" i="6"/>
  <c r="Q103" i="6" l="1"/>
  <c r="L148" i="6" l="1"/>
  <c r="J148" i="6"/>
  <c r="H148" i="6"/>
  <c r="J149" i="6" l="1"/>
  <c r="O152" i="6" s="1"/>
  <c r="A18" i="5" l="1"/>
  <c r="A12" i="5"/>
  <c r="A8" i="5"/>
  <c r="J161" i="5" l="1"/>
  <c r="N72" i="6"/>
  <c r="B20" i="6"/>
  <c r="J160" i="5" l="1"/>
  <c r="J162" i="5" s="1"/>
  <c r="AJ156" i="5"/>
  <c r="AO13" i="4"/>
  <c r="AN13" i="4"/>
</calcChain>
</file>

<file path=xl/sharedStrings.xml><?xml version="1.0" encoding="utf-8"?>
<sst xmlns="http://schemas.openxmlformats.org/spreadsheetml/2006/main" count="2672" uniqueCount="712">
  <si>
    <t>ARBOL DE PROBLEMAS</t>
  </si>
  <si>
    <t xml:space="preserve">SISTEMA DE AGUA POTABLE  Y ALCANTARILLADO DE DOCTOR MORA, GTO. </t>
  </si>
  <si>
    <t xml:space="preserve"> SE GARANTIZA LA DISPONIBILIDAD Y CALIDAD DEL AGUA DE ACUERDO CON SUS DIFERENTES DESTINOS</t>
  </si>
  <si>
    <t>ARBOL DE OBJETIVOS</t>
  </si>
  <si>
    <t>Programa presupuestario</t>
  </si>
  <si>
    <t>Lógica Vertical</t>
  </si>
  <si>
    <t>Resumen Narrativo</t>
  </si>
  <si>
    <t>Eje o línea estratégica</t>
  </si>
  <si>
    <t>Objetivo</t>
  </si>
  <si>
    <t>Estrategia</t>
  </si>
  <si>
    <t>Indicador</t>
  </si>
  <si>
    <t>Fórmula de cálculo</t>
  </si>
  <si>
    <t>Tipo</t>
  </si>
  <si>
    <t>Dimensión</t>
  </si>
  <si>
    <t>Frecuencia de Medición</t>
  </si>
  <si>
    <t>Línea base</t>
  </si>
  <si>
    <t>Meta Programada</t>
  </si>
  <si>
    <t>Meta Modificada</t>
  </si>
  <si>
    <t>Meta alcanzada</t>
  </si>
  <si>
    <t>Avance/ Programado</t>
  </si>
  <si>
    <t xml:space="preserve">Avance/ Modificado </t>
  </si>
  <si>
    <t xml:space="preserve"> Medios de verificación</t>
  </si>
  <si>
    <t>Vinculacion interdepartamental</t>
  </si>
  <si>
    <t>Supuestos</t>
  </si>
  <si>
    <t>F</t>
  </si>
  <si>
    <t>FN</t>
  </si>
  <si>
    <t>SF</t>
  </si>
  <si>
    <t>CA</t>
  </si>
  <si>
    <t>CP</t>
  </si>
  <si>
    <t>CTG</t>
  </si>
  <si>
    <t>UR</t>
  </si>
  <si>
    <t>FF</t>
  </si>
  <si>
    <t>CUENTA</t>
  </si>
  <si>
    <t>FONDO</t>
  </si>
  <si>
    <t>DESCRIPCION</t>
  </si>
  <si>
    <t>Presupuesto aprobado</t>
  </si>
  <si>
    <t>Aumento</t>
  </si>
  <si>
    <t xml:space="preserve">Disminucion </t>
  </si>
  <si>
    <t>Presupuesto Modificado</t>
  </si>
  <si>
    <t>Presupuesto Devengado</t>
  </si>
  <si>
    <t>Devengado / Aprobado</t>
  </si>
  <si>
    <t xml:space="preserve"> Avance Devengado / Modificado</t>
  </si>
  <si>
    <t>Fin</t>
  </si>
  <si>
    <t>DR. MORA, POR UN TERRITORIO ORDENADO Y EN ARMONIA CON EL MEDIO AMBIENTE</t>
  </si>
  <si>
    <t>LOGRAR UN MANEJO EFICIENTE DEL AGUA PARA GARANTIZAR LA COBERTURA Y CALIDAD DE LOS SERVICIOS DE AGUA POTABLE Y ALCANTARILLADO EN EL MUNICIPIO.</t>
  </si>
  <si>
    <t>FORTALECIENDO LA COBERTURA DE SERVICIOS DE AGUA, DRENAJE Y SANEAMIENTO, PROMOVIENDO  EL USO RACIONAL DEL VITAL LIQUIDO PARA SU MEJOR APROVECHAMIENTO</t>
  </si>
  <si>
    <t>OBRAS REALIZADAS</t>
  </si>
  <si>
    <t>No. OBRAS REALIZADAS/No. DE OBRAS PROGRAMADAS*100</t>
  </si>
  <si>
    <t>DESEMPEÑO</t>
  </si>
  <si>
    <t>MUNICIPAL</t>
  </si>
  <si>
    <t>TRIMESTRAL</t>
  </si>
  <si>
    <t>PROGRAMA DE GOBIERNO 2018-2021</t>
  </si>
  <si>
    <t xml:space="preserve">FOTOGRAFIAS.  Y MAPA CATASTRAL </t>
  </si>
  <si>
    <t>SAPADM</t>
  </si>
  <si>
    <t>LAS OBRAS Y ACCIONES  CONCLUYEN DE ACUERDO A LO PROGRAMADO</t>
  </si>
  <si>
    <t>Propósito</t>
  </si>
  <si>
    <t>LOGRAR UN MANEJO EFICIENTE DEL AGUA PRA GARANTIZAR LA COBERTURA Y CALIDAD DE LOS SERVICIOS DE AGUA POTABLE Y ALCANTARILLADO EN EL MUNICIPIO.</t>
  </si>
  <si>
    <t>No. DE OBRAS REALIZADAS/No. DE OBRAS PROGRAMADAS)*100</t>
  </si>
  <si>
    <t xml:space="preserve">TRIMESTRAL </t>
  </si>
  <si>
    <t xml:space="preserve">LAS Y LOS HABITANTES  DEL MUNICIPIO CUENTAN CON UN ENTORNO MAS SALUDABLE Y EN ARMONIA CON EL MEDIO  AMBIENTE, </t>
  </si>
  <si>
    <t>Componente 1</t>
  </si>
  <si>
    <t>GARANTIZAR LA DISPONIBILIDAD Y CALIDAD DEL AGUA DE ACUERDO CON SUS DIFERENTES DESTINOS</t>
  </si>
  <si>
    <t>REZAGO DE RED HIDRAULICO ABATIDO</t>
  </si>
  <si>
    <t>Actividad 1</t>
  </si>
  <si>
    <t>LOGRAR UN MANEJO EFICIENTE DEL AGUA PRA GARANTIZAR LA OBERTURA Y CALIDAD DE LOS SERVICIOS DE AGUA POTABLE Y ALCANTARILLADO EN EL MUNICIPIO.</t>
  </si>
  <si>
    <t>OBRAS PROGRAMADAS</t>
  </si>
  <si>
    <t>NUMERO DE OBRAS REALIZADAS/NUMERO DE OBRAS PROGRAMADAS*100</t>
  </si>
  <si>
    <t>AMPLIACION   DE RED DE DRENAJE EN CALLES QUE NO CUENTAN CON RED DE DRENAJE DE CABECERA MPAL.</t>
  </si>
  <si>
    <t>GESTIONAR Y TRABAJAR PARA CUBRIR EL REZAGO DE INFRAESTRUCTURA DE DRENAJE EN   CABECERA MPAL.</t>
  </si>
  <si>
    <t>IMPLEMENTAR  UNA  CULTURA Y USO DE AGUA A LOS CIUDADANOS DE CABECERA MPAL. IMPLEMENTADA</t>
  </si>
  <si>
    <t xml:space="preserve">PROMOVER LA CULTURA DEL USO SUSTENTABLE DEL AGUA </t>
  </si>
  <si>
    <t>USO RACIONAL DEL AGUA</t>
  </si>
  <si>
    <t>IMPLEMENTACION DEL ESPACIO CULTURA Y USO DEL AGUA  EN MPIO</t>
  </si>
  <si>
    <t>TOTAL DE ACTIVIDADES REALIZADAS/TOTAL DE ACTIVIDADES PROGRAMADAS)*100</t>
  </si>
  <si>
    <t>IMPRESIÓN  EN RECIBOS DE COBRO  ALUSIVOS EN CULTURA Y USO DEL AGUA</t>
  </si>
  <si>
    <t>FOTOGRAFIAS DE RECIBOS .</t>
  </si>
  <si>
    <t xml:space="preserve">SE DIO A CONOCER  LA IMPORTANCIA DE LA CULTURA Y USO DEL AGUA </t>
  </si>
  <si>
    <t>ACTIVIDAD 1</t>
  </si>
  <si>
    <t>PROMOVER LA CULTURA DEL USO SUSTENTABLE DEL AGUA</t>
  </si>
  <si>
    <t>No. TOTAL DE RECIBOS REALIZADOS/No. TOTAL DE RECIBOS PROGRAMADOS)*100</t>
  </si>
  <si>
    <t>COMPONENTE 4</t>
  </si>
  <si>
    <t>AGUA SANEADA EN AREAS VERDES Y SEMBRADIOS DE TALLO ALTO REUTILIZADA</t>
  </si>
  <si>
    <t>PROYECTO EJECUTIVO</t>
  </si>
  <si>
    <t>UN PROYECTO EJECUTIVO</t>
  </si>
  <si>
    <t>PROYECTO VALIDADO</t>
  </si>
  <si>
    <t>GESTIONAR PARA REALIZACION DE UN PROYECTO DE REUTILIZACION DE AGUA SANEADA EN AREAS VERDES COMO LA ALAMEDA, CAMPOS DE BEISBOL</t>
  </si>
  <si>
    <t>CUMPLIMIENTO DE METAS DEL PROGRAMA DE GOBIERNO MUNICIPAL</t>
  </si>
  <si>
    <t>CUMPLIMIENTO DE METAS</t>
  </si>
  <si>
    <t>CONTROL PRESUPUESTAL</t>
  </si>
  <si>
    <t xml:space="preserve">Capital humano con mejor fluidez de trabajo   </t>
  </si>
  <si>
    <t>Actividad 4.1</t>
  </si>
  <si>
    <t>SERVICIOS PERSONALES</t>
  </si>
  <si>
    <t>NUMEROI DE PROYECTOS REALIZADOS / NUMERO DE PROYECTOS PROGRAMADOS *100</t>
  </si>
  <si>
    <t>E</t>
  </si>
  <si>
    <t>4.1.1</t>
  </si>
  <si>
    <t>SUELDOS BASE</t>
  </si>
  <si>
    <t xml:space="preserve">SUELDOS BASE </t>
  </si>
  <si>
    <t>4.1.3</t>
  </si>
  <si>
    <t>ANTIGUEDAD</t>
  </si>
  <si>
    <t>PRIMA VACACIONAL</t>
  </si>
  <si>
    <t>4.1.4</t>
  </si>
  <si>
    <t>GRATIFICACION DE FIN DE AÑO</t>
  </si>
  <si>
    <t>4.1.5</t>
  </si>
  <si>
    <t>REMUNERACION POR HORAS EXTRAORDINARIAS</t>
  </si>
  <si>
    <t>4.1.6</t>
  </si>
  <si>
    <t>LIQUIDACIONES POR INDEMNIZACION</t>
  </si>
  <si>
    <t>4.1.7</t>
  </si>
  <si>
    <t>REEMBOLSO GASTOS MEDICOS</t>
  </si>
  <si>
    <t>Actividad 5.1</t>
  </si>
  <si>
    <t>MATERIALES Y SUMINISTROS</t>
  </si>
  <si>
    <t>5.1.1</t>
  </si>
  <si>
    <t>MATERIALES Y UTILES DE OFICINA</t>
  </si>
  <si>
    <t>MATERIALES, UTILES Y EQUIPOS MENORES DE OFICINA</t>
  </si>
  <si>
    <t>5.1.2</t>
  </si>
  <si>
    <t>MATERIALES Y UTILES DE IMPRESIÓN</t>
  </si>
  <si>
    <t>MATERIALES Y UTILES DE IMPRESIÓN Y REPRODUCCION</t>
  </si>
  <si>
    <t>5.1.3</t>
  </si>
  <si>
    <t>MATERIALES Y UTILES DE TECNOLOGIA DE LA INFORMACION Y COMUNICACION</t>
  </si>
  <si>
    <t xml:space="preserve">MATERIALES, UTILES Y EQUIPOS MENORES DE LA  TECNOLOGIA DE LA INFORMACION Y COMUNICACIONES </t>
  </si>
  <si>
    <t>5.1.4</t>
  </si>
  <si>
    <t>MATERIALES, UTILES Y EQUIPOS MENORES DE LA TECNOLOGIA</t>
  </si>
  <si>
    <t>5.1.5</t>
  </si>
  <si>
    <t>MATERIALES DE LIMPIEZA</t>
  </si>
  <si>
    <t>5.1.6</t>
  </si>
  <si>
    <t>PRODUCTOS ALIMENTICIOS PARA EL PERSONAL</t>
  </si>
  <si>
    <t>5.1.7</t>
  </si>
  <si>
    <t>COMBUSTIBLES, LUBRICANTES Y ADHITIVOS</t>
  </si>
  <si>
    <t>5.1.8</t>
  </si>
  <si>
    <t>VESTUARIOS Y UNIFORMES</t>
  </si>
  <si>
    <t>5.1.9</t>
  </si>
  <si>
    <t>REFACCIONES Y ACCESORIOS MENOR DE EQUIPO DE COMPUTO</t>
  </si>
  <si>
    <t>5.1.10</t>
  </si>
  <si>
    <t>REFACCIONES Y ACCESORIOS MENORES DE EQUIPO DE TRANSPORTE</t>
  </si>
  <si>
    <t>ACTIVIDAD 6</t>
  </si>
  <si>
    <t>SERVICIOS GENERALES</t>
  </si>
  <si>
    <t>ENERGIA ELECTRICA</t>
  </si>
  <si>
    <t>6.1.2</t>
  </si>
  <si>
    <t>6.1.3</t>
  </si>
  <si>
    <t>TELEFONICO CELULAR</t>
  </si>
  <si>
    <t>6.1.4</t>
  </si>
  <si>
    <t>SERVICIOS CONTABLES</t>
  </si>
  <si>
    <t>6.1.5</t>
  </si>
  <si>
    <t>SERVICIOS DE CONSULTORIA ADMINISTRATIVA, PROCESOS, TECNICA Y EN TECNOLOGIAS DE LA INFORMACION (MODIFICACIONES DE LOS  SISTEMAS)</t>
  </si>
  <si>
    <t>SERVICIOS LEGALES, DE CONTABILIDAD, AUDITORIA Y RELACIONADOS</t>
  </si>
  <si>
    <t>6.1.6</t>
  </si>
  <si>
    <t>SERVICIOS DE CAPACITACION</t>
  </si>
  <si>
    <t>6.1.7</t>
  </si>
  <si>
    <t>SERVICIOS FINANCIEROS, BANCARI</t>
  </si>
  <si>
    <t>6.1.9</t>
  </si>
  <si>
    <t>INSTALACION, REPARACION Y MTTO DE EQUIPO DE COMPUTO Y TECNOLOGIA DE LA INFORMACION</t>
  </si>
  <si>
    <t>6.1.10</t>
  </si>
  <si>
    <t>REPARACION Y MANTENIMIENTO DE EQUIPO DE TRANSPORTE</t>
  </si>
  <si>
    <t>6.1.12</t>
  </si>
  <si>
    <t>VIATICOS NACIONALES</t>
  </si>
  <si>
    <t>6.1.13</t>
  </si>
  <si>
    <t>GASTOS DE ORDEN SOCIAL Y CULTURA (EVENTO DE CULTURA Y USO DEL AGUA)</t>
  </si>
  <si>
    <t>GASTOS DE ORDEN SOCIAL Y CULTURAL</t>
  </si>
  <si>
    <t>6.1.14</t>
  </si>
  <si>
    <t xml:space="preserve"> GASTOS DE REPRESENTACION (REUNIONES DE CONSEJO)</t>
  </si>
  <si>
    <t xml:space="preserve"> GASTOS DE REPRESENTACION</t>
  </si>
  <si>
    <t>6.1.15</t>
  </si>
  <si>
    <t>IMPUESTOS Y DERECHOS</t>
  </si>
  <si>
    <t>IMPUESTO SOBRE NOMINAS</t>
  </si>
  <si>
    <t>BIENES MUEBLES, INMUEBLES E INTANGIBLES</t>
  </si>
  <si>
    <t>7.1.1</t>
  </si>
  <si>
    <t>EQUIPOS DE COMPUTO Y DE TECNOLOGIA DE LA INFORMACION</t>
  </si>
  <si>
    <t>9.1.1</t>
  </si>
  <si>
    <t>1131-00</t>
  </si>
  <si>
    <t>9.1.2</t>
  </si>
  <si>
    <t>REMUNERACION PARA EVENTUALES</t>
  </si>
  <si>
    <t>9.1.3</t>
  </si>
  <si>
    <t>9.1.4</t>
  </si>
  <si>
    <t>9.1.5</t>
  </si>
  <si>
    <t>PRIMA DOMINICAL</t>
  </si>
  <si>
    <t>9.1.6</t>
  </si>
  <si>
    <t>9.1.7</t>
  </si>
  <si>
    <t>REMUNERACION POR HORAS EXTRAOR</t>
  </si>
  <si>
    <t>9.1.8</t>
  </si>
  <si>
    <t>LIQUIDACIONES POR INDEMNIZACIO</t>
  </si>
  <si>
    <t>9.1.9</t>
  </si>
  <si>
    <t>9.1.10</t>
  </si>
  <si>
    <t>10.1.1</t>
  </si>
  <si>
    <t>10.1.3</t>
  </si>
  <si>
    <t>10.1.4</t>
  </si>
  <si>
    <t>MATERIALES DE CONSTRUCCION DE CONCRETO</t>
  </si>
  <si>
    <t>10.1.5</t>
  </si>
  <si>
    <t>OTROS MATERIALES Y ARTICULOS  DE CONSTRUCCION Y REPARACION</t>
  </si>
  <si>
    <t>2491-01</t>
  </si>
  <si>
    <t xml:space="preserve">MATERIALES DE REPARACION DE FUGAS DE DRENAJE </t>
  </si>
  <si>
    <t>10.1.6</t>
  </si>
  <si>
    <t>2491-02</t>
  </si>
  <si>
    <t>MATERIAL DE REPARACION DE FUGAS DE AGUA</t>
  </si>
  <si>
    <t>10.1.7</t>
  </si>
  <si>
    <t>2491-03</t>
  </si>
  <si>
    <t>MATERIALES DE INSTALACION DE  TOMAS DE AGUA</t>
  </si>
  <si>
    <t>10.1.8</t>
  </si>
  <si>
    <t>2491-04</t>
  </si>
  <si>
    <t xml:space="preserve">MATERIALES DE INSTALACION DE  TOMA DE DRENAJE </t>
  </si>
  <si>
    <t>10.1.9</t>
  </si>
  <si>
    <t>2491-05</t>
  </si>
  <si>
    <t>MATERIALES DE MANTENIMIENTO DE REDES</t>
  </si>
  <si>
    <t>10.1.10</t>
  </si>
  <si>
    <t>2491-06</t>
  </si>
  <si>
    <t>OTROS MATERIALES Y ARTICULOS</t>
  </si>
  <si>
    <t>PRODUCTOS QUIMICOS BASICOS (CLORO)</t>
  </si>
  <si>
    <t>PRODUCTOS QUIMICOS BASICOS</t>
  </si>
  <si>
    <t>COMBUSTIBLES, LUBRICANTES Y ADITIVOS</t>
  </si>
  <si>
    <t>PRENDAS DE PROTECCION PERSONAL</t>
  </si>
  <si>
    <t>HERRAMIENTAS MENORES</t>
  </si>
  <si>
    <t>REFACCIONES Y ACCESORIOS MENORES DE MAQUINARIA Y OTROS EQUIPOS</t>
  </si>
  <si>
    <t>11.1.1</t>
  </si>
  <si>
    <t>11.1.2</t>
  </si>
  <si>
    <t>11.1.3</t>
  </si>
  <si>
    <t>11.1.4</t>
  </si>
  <si>
    <t>11.1.5</t>
  </si>
  <si>
    <t>SERVICIOS PROFESIONALES, CIENTIFICOS (ANALISIS AL AGUA)</t>
  </si>
  <si>
    <t>SERVICIOS PROFESIONALES, CIENT</t>
  </si>
  <si>
    <t>11.1.7</t>
  </si>
  <si>
    <t>FLETES Y MANIOBRAS</t>
  </si>
  <si>
    <t>INSTALACION, REPARACION Y MANTENIMIENTO DE MAQUINARIA, OTROS EQUIPOS Y HERRAMIENTA</t>
  </si>
  <si>
    <t>IMPUESTOS Y DERECHOS (PAGO DE EXTRACCION DE AGUA)</t>
  </si>
  <si>
    <t>IMPUESTO SOBRE NOMINA Y OTROS QUE SE DERIVEN DE UNA RELACION LABORAL</t>
  </si>
  <si>
    <t>12.1.1</t>
  </si>
  <si>
    <t>CONSTRUCCION DE OBRAS PARA EL ABASTECIMIENTO DE AGUA, PETROLEO, GAS, ELECTRICIDAD Y TELECOMUNICACIONES</t>
  </si>
  <si>
    <t>12.1.2</t>
  </si>
  <si>
    <t>13.1.1</t>
  </si>
  <si>
    <t>13.1.2</t>
  </si>
  <si>
    <t>13.1.3</t>
  </si>
  <si>
    <t>13.1.4</t>
  </si>
  <si>
    <t>13.1.5</t>
  </si>
  <si>
    <t>13.1.6</t>
  </si>
  <si>
    <t>13.1.7</t>
  </si>
  <si>
    <t>ACTIVIDADES 14</t>
  </si>
  <si>
    <t>14.1.1</t>
  </si>
  <si>
    <t>PRODUCTOS ALIMENTICIOS PARA EL</t>
  </si>
  <si>
    <t>OTROS MATERIALES Y ARTICULOS DE CONSTRUCCION Y REPARACION</t>
  </si>
  <si>
    <t>Otros materiales y artículos d</t>
  </si>
  <si>
    <t>PRODUCTOS QUIMICOS BASICOS (HIPOCLORITO DE SODIO)</t>
  </si>
  <si>
    <t>REFACCIONES Y ACCESORIOS DE EQUIPO DE COMPUTO Y TECNOLOGIA DE LA INFORMACION</t>
  </si>
  <si>
    <t>ACTIVIDADES 15</t>
  </si>
  <si>
    <t>SERVICIOS PROFESIONALES, CIENTIFICOS (ANALISIS AL AGUA TRATADA)</t>
  </si>
  <si>
    <t xml:space="preserve"> CONSERVACION Y MANTENIMIENTO MENOR DE INMUEBLES</t>
  </si>
  <si>
    <t>INSTALACION, REPARACION Y MANTENIMIENTO DE MAQUINARIA, OTROS EQUIPOS Y HERRAMIENTAS</t>
  </si>
  <si>
    <t xml:space="preserve">MAQUINARIA HERRAMIENTA Y OTROS EQUIPOS </t>
  </si>
  <si>
    <t xml:space="preserve">MAQUINARIA HERRAMIENTAS Y OTROS EQUIPOS </t>
  </si>
  <si>
    <t>FIN</t>
  </si>
  <si>
    <t xml:space="preserve">COMPONENTE 1 </t>
  </si>
  <si>
    <t xml:space="preserve">ACTIVIDAD </t>
  </si>
  <si>
    <t>ENERO</t>
  </si>
  <si>
    <t xml:space="preserve">AVANCE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</si>
  <si>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</si>
  <si>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</si>
  <si>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</si>
  <si>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</si>
  <si>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</si>
  <si>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</si>
  <si>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</si>
  <si>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</si>
  <si>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</si>
  <si>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</si>
  <si>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</si>
  <si>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COMPONENTE 2 </t>
  </si>
  <si>
    <t>GESTIONAR Y TRABAJAR PARA CUBRIR EL REZAGO DE INFRAESTRUCTURA DE DRENAJE EN  CABECERA MPAL.</t>
  </si>
  <si>
    <t>UR1</t>
  </si>
  <si>
    <t xml:space="preserve">ATENCION A CIUDADANOS Y CIUDADANAS POR COBROS </t>
  </si>
  <si>
    <t>ATENCION A CIUDADANOS Y CIUDADANAS POR  REPORTES</t>
  </si>
  <si>
    <t>UR 2</t>
  </si>
  <si>
    <t>TOMA DE LECTURA</t>
  </si>
  <si>
    <t xml:space="preserve">ATENCION A REPORTES </t>
  </si>
  <si>
    <t xml:space="preserve">REPARACION DE FUGAS EN RED DE DRENAJE    </t>
  </si>
  <si>
    <t xml:space="preserve">BACHEO    </t>
  </si>
  <si>
    <t xml:space="preserve">CONEXIÓN DE TOMAS </t>
  </si>
  <si>
    <t>TOMA DE MUESTRA DE CLORADO</t>
  </si>
  <si>
    <t>UR 1</t>
  </si>
  <si>
    <t>SUMA TOTAL DE UR 1- UR 2- UR 3.</t>
  </si>
  <si>
    <t>PRESUPUESTO</t>
  </si>
  <si>
    <t xml:space="preserve">FEBRERO </t>
  </si>
  <si>
    <t>AVANCE</t>
  </si>
  <si>
    <t>CIERRE</t>
  </si>
  <si>
    <t>MUEBLES DE OFICINA Y ESTANTERIA</t>
  </si>
  <si>
    <t>7.1.2</t>
  </si>
  <si>
    <t>UR 3</t>
  </si>
  <si>
    <t>ur  1</t>
  </si>
  <si>
    <t>ur2</t>
  </si>
  <si>
    <t>ur 3</t>
  </si>
  <si>
    <t>NOMBRE DE LA INSTITUCIÓN:</t>
  </si>
  <si>
    <t>PROPÓSITO</t>
  </si>
  <si>
    <t>ALINEACIÓN O.P DEL PG</t>
  </si>
  <si>
    <t>META  PG</t>
  </si>
  <si>
    <t>NOMBRE DEL INDICADOR</t>
  </si>
  <si>
    <t>DESCRIPCIÓN  DEL INDICADOR</t>
  </si>
  <si>
    <t>DIMENSIÓN</t>
  </si>
  <si>
    <t>MÉTODO DE CÁLCULO (FÓRMULA)</t>
  </si>
  <si>
    <t>No. DE OBRAS REALIZADAS/No. DE OBRAS PROGRAMADAS*100</t>
  </si>
  <si>
    <t>FUENTE VAR. 1</t>
  </si>
  <si>
    <t>No. DE OBRAS REALIZADAS</t>
  </si>
  <si>
    <t>FUENTE VAR. 2</t>
  </si>
  <si>
    <t>No. DE OBRAS PROGRAMADAS</t>
  </si>
  <si>
    <t>RESUMEN NARRATIVO</t>
  </si>
  <si>
    <t>UNIDAD DE MEDIDA</t>
  </si>
  <si>
    <t xml:space="preserve">Indicador </t>
  </si>
  <si>
    <t>META (CANTIDAD)</t>
  </si>
  <si>
    <t>UNIVERSO</t>
  </si>
  <si>
    <t>LÍNEA BASE</t>
  </si>
  <si>
    <t>TIPO DE META</t>
  </si>
  <si>
    <t>FRECUENCIA DE MEDICIÓN</t>
  </si>
  <si>
    <t>Anual</t>
  </si>
  <si>
    <t>DESAGREGACIÓN GEOGRÁFICA</t>
  </si>
  <si>
    <t>CALENDARIZACIÓN DE LA META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</si>
  <si>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</si>
  <si>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</si>
  <si>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</si>
  <si>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</si>
  <si>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</si>
  <si>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</si>
  <si>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</si>
  <si>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</si>
  <si>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</si>
  <si>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</si>
  <si>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</si>
  <si>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</si>
  <si>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</si>
  <si>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COMPONENTE 1</t>
  </si>
  <si>
    <t>ALINEACIÓN  MG PROEDUCA</t>
  </si>
  <si>
    <t xml:space="preserve">DOCTOR MORA POR UN GOBIERNO ATENTO Y COMPROMETIDO </t>
  </si>
  <si>
    <t>OP PROEDUCA</t>
  </si>
  <si>
    <t>MP PROEDUCA</t>
  </si>
  <si>
    <t>NUMERO DE METROS REALIZADOS /NUMERO DE METROS PROGRAMADOS*100</t>
  </si>
  <si>
    <t>No. DE MTRS. REALIZADOS</t>
  </si>
  <si>
    <t>No. DE MTS.  PROGRAMADOS</t>
  </si>
  <si>
    <t xml:space="preserve">METROS </t>
  </si>
  <si>
    <t>ACTIVIDADES</t>
  </si>
  <si>
    <t>FECHA</t>
  </si>
  <si>
    <t>IDENTIFICACIÓN DE RECURSOS NECESARIOS</t>
  </si>
  <si>
    <t xml:space="preserve">INICIO </t>
  </si>
  <si>
    <t>AYUDAS  Y SUBSIDIOS</t>
  </si>
  <si>
    <t>BIENES MUEBLES E INMUEBLES</t>
  </si>
  <si>
    <t>INVERSION PUBLICA</t>
  </si>
  <si>
    <t>UR/URD RESPONSABLE</t>
  </si>
  <si>
    <t>NOMBRE DE RESPONSABLE</t>
  </si>
  <si>
    <t xml:space="preserve">C. ADALBERTO ZARAZUA HERNANDEZ </t>
  </si>
  <si>
    <t>COMPONENTE 2</t>
  </si>
  <si>
    <t xml:space="preserve">AMPLIACIONES DE RED DE DRENAJE EN CABECERA MPAL. </t>
  </si>
  <si>
    <t xml:space="preserve">METROS DE AMPLIACION DE RED DE DRENAJE </t>
  </si>
  <si>
    <t>No. DE MTROS DE AMPLIACIONES REALIZADAS /No. DE MTS.  DE AMPLIACIONES  PROGRAMADOS*100</t>
  </si>
  <si>
    <t>No. DE METROS DE AMPLIACIONES REALIZADAS</t>
  </si>
  <si>
    <t>No. DE MTS. DE AMPLIACIONES  PROGRAMADAS</t>
  </si>
  <si>
    <t>NETROS</t>
  </si>
  <si>
    <t xml:space="preserve">MUNICIPAL </t>
  </si>
  <si>
    <t>No. TOTAL DE RECIBOS REALIZADOS</t>
  </si>
  <si>
    <t>No. TOTAL DE RECIBOS PROGRAMADOS</t>
  </si>
  <si>
    <t xml:space="preserve">NUM DE RECIBOS </t>
  </si>
  <si>
    <t>INICIO</t>
  </si>
  <si>
    <t>OBRA PÚBLICA</t>
  </si>
  <si>
    <t>PROYECTO EJECUTIVO AUTORIZADO</t>
  </si>
  <si>
    <t>No. DE PROYECTOS EJECUTIVO AUTORIZADO/No. DE PROYECTOS PROGRAMADOS) *100</t>
  </si>
  <si>
    <t>No. DE PROYECTOS EJECUTIVO AUTORIZADO</t>
  </si>
  <si>
    <t>No. DE PROYECTOS PROGRAMADOS</t>
  </si>
  <si>
    <t>UN PROYECTO EJECUTIVO AUTORIZADO</t>
  </si>
  <si>
    <t>ESTRATEGIA: FORTALECIENDO LA COBERTURA DE SERVICIOS DE AGUA, DRENAJE Y SANEAMIENTO, PROMOVIENDO  EL USO RACIONAL DEL VITAL LIQUIDO PARA SU MEJOR APROVECHAMIENTO</t>
  </si>
  <si>
    <t>GASTOS DE ADMINISTRACION Y PERSONAL</t>
  </si>
  <si>
    <t>Proporcionar presupuesto para el buen funcionamiento de la administración pública</t>
  </si>
  <si>
    <t xml:space="preserve">Eficiencia </t>
  </si>
  <si>
    <t>No. DE METAS CUMPLIDAS/METAS PROGRAMADAS EN EL PROGRAMA DE GOBIERNO MUNICIPAL *100</t>
  </si>
  <si>
    <t>No. DE METAS CUMPLIDAS</t>
  </si>
  <si>
    <t>METAS PROGRAMADAS EN EL PROGRAMA DE GOBIERNO MUNICIPAL</t>
  </si>
  <si>
    <t>INDICADOR</t>
  </si>
  <si>
    <t xml:space="preserve">ANUAL </t>
  </si>
  <si>
    <t>8.33%</t>
  </si>
  <si>
    <t>SERVICIOS OFICIALES</t>
  </si>
  <si>
    <t xml:space="preserve">ENERO </t>
  </si>
  <si>
    <t>TOTAL UR 1</t>
  </si>
  <si>
    <t>ADMINISTRATIVO (1)</t>
  </si>
  <si>
    <t>PROPORCIONAR PRESUPUESTO PARA EL BUEN FUNCIONAMIENTO DE LA ADMINISTRACION PUBLICA.</t>
  </si>
  <si>
    <t>METAS CUMPLIDAS/METAS PROGRAMADAS EN EL PROGRAMA DE GOBIERNO MUNICIPAL *100</t>
  </si>
  <si>
    <t>COSTO TOTAL UR 2(OPERATIVO)</t>
  </si>
  <si>
    <t xml:space="preserve"> 2 (OPERATIVO)</t>
  </si>
  <si>
    <t xml:space="preserve"> 3 (PLANTA TRATADORA)</t>
  </si>
  <si>
    <t xml:space="preserve">ABRIL </t>
  </si>
  <si>
    <t xml:space="preserve">DICIEMBRE </t>
  </si>
  <si>
    <t xml:space="preserve">6,000  IMPRESIONES </t>
  </si>
  <si>
    <t>COSTO TOTAL UR 3(PTAR)</t>
  </si>
  <si>
    <t>GASTOS ADMINISTRATIVOS PARA LA OPERACIÓN DEL SAPADM UTILIZADOS</t>
  </si>
  <si>
    <t>TOTAL PRESUPUESTADO</t>
  </si>
  <si>
    <r>
      <t xml:space="preserve">100 %AMPLIACION DE 80  MTS. CALLE LAS FLORES              </t>
    </r>
    <r>
      <rPr>
        <b/>
        <sz val="11"/>
        <color theme="1"/>
        <rFont val="Calibri"/>
        <family val="2"/>
        <scheme val="minor"/>
      </rPr>
      <t>$ 102,000.00</t>
    </r>
  </si>
  <si>
    <t xml:space="preserve">IMPLEMENTAR  UNA  CULTURA Y USO DE AGUA A LOS CIUDADANOS DE CABECERA MPAL. </t>
  </si>
  <si>
    <t xml:space="preserve">SEPTIEMBRE </t>
  </si>
  <si>
    <t>AVANVCE</t>
  </si>
  <si>
    <t xml:space="preserve">REQUERIMIENTOS ADEUDOS DE TRES MESES </t>
  </si>
  <si>
    <t>No. DE OBRAS REALIZADAS/No. DE OBRAS PROGRAMADAS)</t>
  </si>
  <si>
    <t>AÑO: 2022</t>
  </si>
  <si>
    <t>AÑO:2022</t>
  </si>
  <si>
    <t xml:space="preserve">AMPLIACION DE 80  MTRS DE RED DE DRENAJE </t>
  </si>
  <si>
    <t xml:space="preserve">PROYECTO EJECUTIVO PARA REUTILIZACION DE AGUA SANEADA </t>
  </si>
  <si>
    <t>NO  SE GARANTIZA LA CALIDAD DEL AGUA POTABLE EN ALGUNAS CALLES DE CABECERA MUNICIPAL</t>
  </si>
  <si>
    <t xml:space="preserve">SE REALIZA PROGRAMA DE CULTURA Y USO DEL AGUA EN CABECERA MUNICIPAL </t>
  </si>
  <si>
    <t xml:space="preserve">REPOSICION DE TUBO  HIDRAULICO EN LAS CALLES QUE CUENTA CON TUBO DE ALBAÑAL  EN LINEAS DE AGUA POTABLE DE CABECERA MUNICIPAL PARA EFICIENTAR EL SUMINISTRO </t>
  </si>
  <si>
    <t xml:space="preserve">PRESUPUESTO FAMILIAR EN DESEQUILIBRIO </t>
  </si>
  <si>
    <t>EFECTOS</t>
  </si>
  <si>
    <t>CAUSAS</t>
  </si>
  <si>
    <t>PROBLEMA</t>
  </si>
  <si>
    <t xml:space="preserve">FUGAS FRECUENTES DE AGUA POTABLE EN CABECERA MUNICIPAL </t>
  </si>
  <si>
    <t xml:space="preserve">PRESUPUESTO FAMILIAR EN EQUILIBRIO </t>
  </si>
  <si>
    <t>EXISTENCIA DE CULTRUA Y USO DE AGUA POTABLE</t>
  </si>
  <si>
    <t>REPOSICION DE TUBO DE ASBESTO CEMENTO POR TUBO PVC HIDRAULICO EN ALGUNAS CALLES DE CABECERA MUNICIPAL</t>
  </si>
  <si>
    <t>SE REDUCEN LAS FUGAS DE AGUA POTABLE EN CABECERA MUNICIPAL</t>
  </si>
  <si>
    <t>FINES</t>
  </si>
  <si>
    <t>SOLUCIONES</t>
  </si>
  <si>
    <t xml:space="preserve">MEDIOS </t>
  </si>
  <si>
    <t>USO IRRACIONAL DEL AGUA</t>
  </si>
  <si>
    <t xml:space="preserve">AGUA INSALUBRE </t>
  </si>
  <si>
    <t xml:space="preserve">AGUA POTABLE MAS SALUBRE EN CABECERA MUNICIPAL </t>
  </si>
  <si>
    <t xml:space="preserve"> MEJORAR INFRAESTRUCTURA HIDRAULICA EN CALLES DE CABECERA MUNICIPAL ,   CULTURA DE USO MODERADO DE AGUA POTABLE   IMPLEMENTADA EN CABECERA MUNICIPAL</t>
  </si>
  <si>
    <t>NUMERO DE PROYECTOS REALIZADOS/NUMERO DE PROYECTOS PROGRAMADOS*100</t>
  </si>
  <si>
    <t>COMPONENTE  2</t>
  </si>
  <si>
    <t>FOTOGRAFIAS</t>
  </si>
  <si>
    <t xml:space="preserve">FOTOGRAFIAS </t>
  </si>
  <si>
    <t xml:space="preserve">FOTOGRAFIAS   Y LISTA DE ASISTENCIA </t>
  </si>
  <si>
    <t>ACTIVIDAD 2</t>
  </si>
  <si>
    <t xml:space="preserve">REALIZAR REUNIONES DE CULTURA Y USO DEL AGUA  POTABLE </t>
  </si>
  <si>
    <t>TOTAL DE REUNIONES REALIZADAS/TOTAL DE REUNIONES PROGRAMADAS)*100</t>
  </si>
  <si>
    <t xml:space="preserve">FOTOGRAFIAS Y LISTA DE ASISTENCIA </t>
  </si>
  <si>
    <t xml:space="preserve">POCA PARTICIPACION CIUDADANA </t>
  </si>
  <si>
    <t>Componente 3</t>
  </si>
  <si>
    <t xml:space="preserve">REPOSICION DE TUBO  HIDRAULICO EN LAS CALLES QUE CUENTA CON TUBO DE ASBESTO CEMENTO  EN LINEAS DE AGUA POTABLE DE CABECERA MUNICIPAL PARA EFICIENTAR EL SUMINISTRO </t>
  </si>
  <si>
    <t xml:space="preserve">MAYO </t>
  </si>
  <si>
    <t xml:space="preserve">JUNIO </t>
  </si>
  <si>
    <t>2     6132   $*****</t>
  </si>
  <si>
    <t>PROYECTO EJECUTIVO PARA CAMBIO DE TUBERIA DE ASBESTO POR PVC HIDRAULICO EN CALLES DE CABECERA MUNICIPAL</t>
  </si>
  <si>
    <t xml:space="preserve">COMPONENTE 2   </t>
  </si>
  <si>
    <t xml:space="preserve">COMPONENTE 3  </t>
  </si>
  <si>
    <t>COMPONENTE2</t>
  </si>
  <si>
    <t>C. LORENZO RAMIREZ GALVAN</t>
  </si>
  <si>
    <t>COMPONENTE3</t>
  </si>
  <si>
    <t>SEGURO DE BIENES PATRIMONIALES</t>
  </si>
  <si>
    <t xml:space="preserve">SEGUROS DE BIENES PATRIMONIALES </t>
  </si>
  <si>
    <t xml:space="preserve">REPOSIDICION DE TUBO DE ASBESTO POR TUBO DE PVC  EN CABECERA M PAL </t>
  </si>
  <si>
    <t>METROS DE REPOSICION DE TUBO ASBESTO POR PVC</t>
  </si>
  <si>
    <t>SERVICIO DE INSTALACION Y REPARACION Y MTTO DE MAQ Y OTROS EQUIPOS</t>
  </si>
  <si>
    <t xml:space="preserve">SUMA TOTAL </t>
  </si>
  <si>
    <t xml:space="preserve">PROGRAMA DE GOBIERNO </t>
  </si>
  <si>
    <t>PROGRAMA DE GOBIERNO</t>
  </si>
  <si>
    <t xml:space="preserve">REALIZAR 400 MTS. DE REPOSICION DE RED HIDRAULICA EN CABECERA MPAL. </t>
  </si>
  <si>
    <t>REPOSICIONDE 400 MTS. DE RED DE  AGUA POTABLE, Y,  DIFUNDIR CULTURA Y CUIDADO DEL AGUA EN CABECERA MPAL. CULTURA DE AGUA.</t>
  </si>
  <si>
    <t xml:space="preserve">SERVICIO DE INSTALACION </t>
  </si>
  <si>
    <t xml:space="preserve">SERVICIOS DE INTALACION Y REPARACION Y MANTENIMIENTO DE MAQUINARIA Y OTROS EQUIPOS </t>
  </si>
  <si>
    <t xml:space="preserve">UN EVENTO DE CULTURA Y USO DEL AGUA </t>
  </si>
  <si>
    <t>OTROS MATERIALES Y ARTICULOS DE CONSTRUCCION Y REPARACION.- REPARACION DE EDIFICIOS-. PUINTURA Y TECHOS</t>
  </si>
  <si>
    <t>REPOSICION DE 400 MTS. DE TUBO DE ASBESTO POR TUBO PVC HIDRAULICO</t>
  </si>
  <si>
    <t>MAQUINARIA HERRAMIENTAS Y OTROS EQUIPOS.- 5111</t>
  </si>
  <si>
    <t>SERVICIOS DE ACCESO A INTERNET</t>
  </si>
  <si>
    <t>MATERIALES, UTILES Y EQUIPOS M</t>
  </si>
  <si>
    <t>ENERGIA ELECTRICA 3111</t>
  </si>
  <si>
    <t>SERVICIOS DE ACCESO A INTERNET  3171</t>
  </si>
  <si>
    <t>SERVICIOS PROFESIONALES, CIENT 3391</t>
  </si>
  <si>
    <t xml:space="preserve"> CONSERVACION Y MANTENIMIENTO MENOR DE INMUEBLES 3511</t>
  </si>
  <si>
    <t>INSTALACION, REPARACION Y MANTENIMIENTO DE MAQUINARIA, OTROS EQUIPOS Y HERRAMIENTAS 3571</t>
  </si>
  <si>
    <t>PRODUCTOS ALIMENTICIOS PARA PERSONAS INV 2212</t>
  </si>
  <si>
    <t>MATERIALES Y ARTICULOS DE CONSTRUCCION Y REPARACION  2421</t>
  </si>
  <si>
    <t>PRODUCTOS QUIMICOS BASICOS 2511</t>
  </si>
  <si>
    <t>OTROS MATERIALES Y ART DE CONSTRUCION Y REPARACION 2491-01</t>
  </si>
  <si>
    <t xml:space="preserve">MATERIALES Y ART DE CONSTRUCCION Y REPARACION </t>
  </si>
  <si>
    <t>OTROS MATERILAES Y ARTICULOS D</t>
  </si>
  <si>
    <t>CONSERVACION Y MTTO DE INMUEBLE</t>
  </si>
  <si>
    <t xml:space="preserve">MOLESTIA CIUDADANA POR SUSPENSIÓN FRECUENTE DE AGUA POTABLE  POR REPARACION DE FUGAS </t>
  </si>
  <si>
    <t xml:space="preserve">EXISTENCIA DE TUBERIA DE ASBESTO EN MAL ESTADO EN ALGUNAS CALLES DE CABECERA MUNICIPAL </t>
  </si>
  <si>
    <t>DEFICIENTE SUMINISTRO DE AGUA POTABLE Y FALTA DE CULTURA Y USO DEL AGUA POTABLE EN CABECERA MUNICIPAL</t>
  </si>
  <si>
    <t xml:space="preserve">REPOSISION DE TUBO DE AGUA DE ASBESTO CEMENTO  POR TUBO DE PVC HIDRAULICON CABECERA MPAL, DIFUNDIR CULTURA Y CIUDADO DEL AGUA EN CABECERA MUNICIPAL  </t>
  </si>
  <si>
    <t>REPOSICION DE TUBO DE ALBAÑAL POR TUBO DE PVC</t>
  </si>
  <si>
    <t>IMPRESIÓN  DE 12000 RECIBOS DE COBRO  ALUSIVOS EN CULTURA Y USO DEL AGUA</t>
  </si>
  <si>
    <t>SE REALIZO LA REPOSICION DE TUBO DE ALBAÑAL CEMENTO POR TUBO PVC HIDRAULICO EN CABECERA MUNICIPAL</t>
  </si>
  <si>
    <t>SE REALIZO LA IMPRESIÓN EN RECIBOS DE COBROS PARA  USO Y CULTURA DEL AGUA</t>
  </si>
  <si>
    <t>2491-1</t>
  </si>
  <si>
    <t xml:space="preserve">OTROS MATERIALES Y ART. DE CONSTRUCCION Y REPARACION </t>
  </si>
  <si>
    <t xml:space="preserve">HERRAMIENTAS MENORES </t>
  </si>
  <si>
    <t xml:space="preserve">SERVICIOS DE ACCESO A INTERNET </t>
  </si>
  <si>
    <t>CONSERVACION  Y  MANTENIMIENTO DE INMUEBLE</t>
  </si>
  <si>
    <t>REPOSICION DE 400.00 MTS DE TUBO DE ALBAÑAL CEMENTO POR TUBO PVC HIDRAULICO EN CABECERA MUNICIPAL</t>
  </si>
  <si>
    <t xml:space="preserve">REPOSISION DE 400 MTS.  DE TUBO DE AGUA DE ASBESTO CEMENTO  POR TUBO DE PVC HIDRAULICON CABECERA MPAL, DIFUNDIR CULTURA Y CIUDADO DEL AGUA EN CABECERA MUNICIPAL  </t>
  </si>
  <si>
    <t xml:space="preserve">200 MTS. REPOSICION DE TUBO DE ASBESTO CEMENTO POR PVC HIDRAULICO </t>
  </si>
  <si>
    <t xml:space="preserve">IMPRESIÓN DE 1000 RECIBOS ALUSIVOS A CULTURA Y USO DEL AGUA </t>
  </si>
  <si>
    <t>PLATICAS SOBRE CULTURA Y USO DEL AGUA A NIÑOS, JOVENES Y ADULTOS.</t>
  </si>
  <si>
    <t xml:space="preserve">EVENTO </t>
  </si>
  <si>
    <t>REALIZAR IMPRESIÓNES EN RECIBOS DE COBROS PARA FOMENTAR EL USO Y CULTURA DEL AGUA</t>
  </si>
  <si>
    <t>ACTIVIDAD 3</t>
  </si>
  <si>
    <t>REALIZAR UN EVENTO DEL DIA MUNDIAL DEL AGUA</t>
  </si>
  <si>
    <t xml:space="preserve">UN EVENTO </t>
  </si>
  <si>
    <t>TOTAL DE EVENTOS  REALIZADOS/TOTAL DE EVENTOS PROGRAMADOS)*100</t>
  </si>
  <si>
    <t>UN EVENTO</t>
  </si>
  <si>
    <t xml:space="preserve">SE REALIZO UN EVENTO DEL DIA MUNDIAL DEL AGUA </t>
  </si>
  <si>
    <t>14 REUNIONES</t>
  </si>
  <si>
    <t xml:space="preserve">INFORMES FINANCIEROS </t>
  </si>
  <si>
    <t xml:space="preserve">REPARACION DE FUGAS DE AGUA </t>
  </si>
  <si>
    <t>OPERATIVIDAD Y MANTENIMIENTO DE PLANTA TRATADORA</t>
  </si>
  <si>
    <t xml:space="preserve">CONSERVACION Y MANTENIMIENTO DE INMUEBLES </t>
  </si>
  <si>
    <t>4.1.2</t>
  </si>
  <si>
    <t>5.1.11</t>
  </si>
  <si>
    <t>5.1.12</t>
  </si>
  <si>
    <t>6.1.1</t>
  </si>
  <si>
    <t>6.1.8</t>
  </si>
  <si>
    <t>6.1.11</t>
  </si>
  <si>
    <t>8.1.1</t>
  </si>
  <si>
    <t>8.1.2</t>
  </si>
  <si>
    <t>8.1.3</t>
  </si>
  <si>
    <t>8.1.4</t>
  </si>
  <si>
    <t>8.1.5</t>
  </si>
  <si>
    <t>8.1.6</t>
  </si>
  <si>
    <t>8.1.7</t>
  </si>
  <si>
    <t>8.1.8</t>
  </si>
  <si>
    <t>8.1.9</t>
  </si>
  <si>
    <t>ACTIVIDAD 9.1</t>
  </si>
  <si>
    <t>ACTIVIDAD 8.1</t>
  </si>
  <si>
    <t>9.1.11</t>
  </si>
  <si>
    <t>9.1.12</t>
  </si>
  <si>
    <t>9.1.13</t>
  </si>
  <si>
    <t>9.1.14</t>
  </si>
  <si>
    <t>9.1.15</t>
  </si>
  <si>
    <t>ACTIVIDADES 10.1</t>
  </si>
  <si>
    <t>10.1.2</t>
  </si>
  <si>
    <t>ACTIVIDADES  11</t>
  </si>
  <si>
    <t>11.1.6</t>
  </si>
  <si>
    <t>ACTIVIDADES 12.1</t>
  </si>
  <si>
    <t>12.1.3</t>
  </si>
  <si>
    <t>12.1.4</t>
  </si>
  <si>
    <t>12.1.5</t>
  </si>
  <si>
    <t>12.1.6</t>
  </si>
  <si>
    <t>12.1.7</t>
  </si>
  <si>
    <t>12.1.8</t>
  </si>
  <si>
    <t>12.1.9</t>
  </si>
  <si>
    <t>12.1.10</t>
  </si>
  <si>
    <t>12.1.11</t>
  </si>
  <si>
    <t>12.1.12</t>
  </si>
  <si>
    <t>ACTIVIDADES 13</t>
  </si>
  <si>
    <t>ACTIVIDADES 14.1</t>
  </si>
  <si>
    <t>AÑO: 2025</t>
  </si>
  <si>
    <t>AÑO:2025</t>
  </si>
  <si>
    <t>12000 IMPRESIÓN DE HOJAS MEDIA CARTA PARA RECIBOS , 14 PLATICAS DE CULTURA Y USO DEL AGUA Y UN EVENTO DE FESTEJO DE DIA INTERNACIONAL DEL AGUA POTABLE</t>
  </si>
  <si>
    <t>CONSERVACION Y MANTENIMIENTO MENOR DE INMUEBLES 5111</t>
  </si>
  <si>
    <t xml:space="preserve">PAGO DE EXTRACCION DE AGUA </t>
  </si>
  <si>
    <t xml:space="preserve">EQUIPOS MENORES DE TECNOLOGIAS DE LA INFORMACION Y COMUNICACIONES </t>
  </si>
  <si>
    <t xml:space="preserve">ARRENDAMIENTO DE MAQUINARIA, OTROS EQUIPOS Y HERRAMIENTA </t>
  </si>
  <si>
    <t>FALTA FOMENTAR EL USO Y CULTURA DEL AGUA</t>
  </si>
  <si>
    <t xml:space="preserve">SATISFACCION CIUDADANA POR MENOR SUSPENCION DE SERVICIO DE AGUA </t>
  </si>
  <si>
    <t>CONSUMOS DE AGUA POTABLE RACIONALE</t>
  </si>
  <si>
    <t>USO INADECUADO DEL LIQUIDO</t>
  </si>
  <si>
    <r>
      <t xml:space="preserve">EFICIENTE CALIDAD DE SUMINISTRO DE AGUA POTABLE Y PRESENCIA </t>
    </r>
    <r>
      <rPr>
        <b/>
        <sz val="10"/>
        <color rgb="FFFF0000"/>
        <rFont val="Calibri"/>
        <family val="2"/>
        <scheme val="minor"/>
      </rPr>
      <t xml:space="preserve"> </t>
    </r>
    <r>
      <rPr>
        <b/>
        <sz val="10"/>
        <color theme="0"/>
        <rFont val="Calibri"/>
        <family val="2"/>
        <scheme val="minor"/>
      </rPr>
      <t>DE CULTURA Y USO DEL AGUA EN CABECERA MUNICIPAL</t>
    </r>
  </si>
  <si>
    <t xml:space="preserve">1 PLATICA A NIÑOS Y JOVENES Y 1 PLATICA A ADULTOS </t>
  </si>
  <si>
    <t>Actividad 1.1</t>
  </si>
  <si>
    <t>1.1.1</t>
  </si>
  <si>
    <t>1.1.2</t>
  </si>
  <si>
    <t>1.1.3</t>
  </si>
  <si>
    <t>1.1.4</t>
  </si>
  <si>
    <t>1.1.5</t>
  </si>
  <si>
    <t>1.1.6</t>
  </si>
  <si>
    <t>Actividad 1.2</t>
  </si>
  <si>
    <t>1.2.1</t>
  </si>
  <si>
    <t>1.2.2</t>
  </si>
  <si>
    <t>1.2.3</t>
  </si>
  <si>
    <t>1.2.4</t>
  </si>
  <si>
    <t>1.2.5</t>
  </si>
  <si>
    <t>1.2.6</t>
  </si>
  <si>
    <t>1.2.7</t>
  </si>
  <si>
    <t>1.2.8</t>
  </si>
  <si>
    <t>1.2.9</t>
  </si>
  <si>
    <t>1.2.10</t>
  </si>
  <si>
    <t>1.2.11</t>
  </si>
  <si>
    <t>1.2.12</t>
  </si>
  <si>
    <t>ACTIVIDAD 1.3</t>
  </si>
  <si>
    <t>1.3.1</t>
  </si>
  <si>
    <t>1.3.2</t>
  </si>
  <si>
    <t>1.3.3</t>
  </si>
  <si>
    <t>1.3.4</t>
  </si>
  <si>
    <t>1.3.5</t>
  </si>
  <si>
    <t>1.3.6</t>
  </si>
  <si>
    <t>1.3.7</t>
  </si>
  <si>
    <t>1.3.8</t>
  </si>
  <si>
    <t>1.3.9</t>
  </si>
  <si>
    <t>1.3.10</t>
  </si>
  <si>
    <t>1.3.11</t>
  </si>
  <si>
    <t>1.3.12</t>
  </si>
  <si>
    <t>1.3.13</t>
  </si>
  <si>
    <t>ACTIVIDAD 1.4</t>
  </si>
  <si>
    <t>1.4.1</t>
  </si>
  <si>
    <t>1.4.2</t>
  </si>
  <si>
    <t>ACTIVIDAD 2.1</t>
  </si>
  <si>
    <t>2.1.1</t>
  </si>
  <si>
    <t>2.1.2</t>
  </si>
  <si>
    <t>2.1.3</t>
  </si>
  <si>
    <t>2.1.4</t>
  </si>
  <si>
    <t>2.1.5</t>
  </si>
  <si>
    <t>2.1.6</t>
  </si>
  <si>
    <t>2.1.7</t>
  </si>
  <si>
    <t>2.1.8</t>
  </si>
  <si>
    <t>2.1.9</t>
  </si>
  <si>
    <t>ACTIVIDAD 2.2</t>
  </si>
  <si>
    <t>2.2.1</t>
  </si>
  <si>
    <t>2.2.2</t>
  </si>
  <si>
    <t>2.2.3</t>
  </si>
  <si>
    <t>2.2.4</t>
  </si>
  <si>
    <t>2.2.5</t>
  </si>
  <si>
    <t>2.2.6</t>
  </si>
  <si>
    <t>2.2.7</t>
  </si>
  <si>
    <t>2.2.8</t>
  </si>
  <si>
    <t>2.2.9</t>
  </si>
  <si>
    <t>2.2.10</t>
  </si>
  <si>
    <t>2.2.11</t>
  </si>
  <si>
    <t>2.2.12</t>
  </si>
  <si>
    <t>2.2.13</t>
  </si>
  <si>
    <t>2.2.14</t>
  </si>
  <si>
    <t>2.2.15</t>
  </si>
  <si>
    <t>ACTIVIDADES 2.3</t>
  </si>
  <si>
    <t>2.3.1</t>
  </si>
  <si>
    <t>2.3.2</t>
  </si>
  <si>
    <t>2.3.3</t>
  </si>
  <si>
    <t>2.3.4</t>
  </si>
  <si>
    <t>2.3.5</t>
  </si>
  <si>
    <t>2.3.6</t>
  </si>
  <si>
    <t>2.3.7</t>
  </si>
  <si>
    <t>2.3.8</t>
  </si>
  <si>
    <t>2.3.9</t>
  </si>
  <si>
    <t>2.3.10</t>
  </si>
  <si>
    <t>ACTIVIDADES  3.1</t>
  </si>
  <si>
    <t>3.1.1</t>
  </si>
  <si>
    <t>3.1.2</t>
  </si>
  <si>
    <t>3.1.3</t>
  </si>
  <si>
    <t>3.1.4</t>
  </si>
  <si>
    <t>3.1.5</t>
  </si>
  <si>
    <t>3.1.6</t>
  </si>
  <si>
    <t>3.1.7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</si>
  <si>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</si>
  <si>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</si>
  <si>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</si>
  <si>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</si>
  <si>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</si>
  <si>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</si>
  <si>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</si>
  <si>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</si>
  <si>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</si>
  <si>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3.2.10</t>
  </si>
  <si>
    <t>3.3.1</t>
  </si>
  <si>
    <t>3.3.2</t>
  </si>
  <si>
    <t>3.3.3</t>
  </si>
  <si>
    <t>3.3.4</t>
  </si>
  <si>
    <t>3.3.5</t>
  </si>
  <si>
    <t>3.3.6</t>
  </si>
  <si>
    <t>ACTIVIDADES 4.1</t>
  </si>
  <si>
    <t>3.3.7</t>
  </si>
  <si>
    <t xml:space="preserve">ARRENDAMIENTO DE MAQUINARIA, OTROS EQUIPO Y HERRAMIENTAS </t>
  </si>
  <si>
    <t xml:space="preserve">REFACCIONES Y ACCESORIOS MENORES DE EQUIPO DE TRANSPORTE </t>
  </si>
  <si>
    <t>EQUIPOS MENORES DE TECNOLOGIAS DE LA INFORMACION Y COMUNICACIÓN</t>
  </si>
  <si>
    <t>3.2.11</t>
  </si>
  <si>
    <t xml:space="preserve">MATERIALES Y ART DE CONSTRUCION Y REPARACION </t>
  </si>
  <si>
    <t>3.2.12</t>
  </si>
  <si>
    <t xml:space="preserve"> HERRAMIENTAS MENORES 2911</t>
  </si>
  <si>
    <t>SUELDOS BASE - 1131</t>
  </si>
  <si>
    <t>ANTIGÜEDAD.- 1312</t>
  </si>
  <si>
    <t>PRIMA VACACIONAL.- 1321</t>
  </si>
  <si>
    <t>GRATIFICACION DE FIN DE AÑO.- 1323</t>
  </si>
  <si>
    <t>REMUNERACION POR HORAS EXTRAORDINARIAS.- 1331</t>
  </si>
  <si>
    <t>LIQUIDACIONES POR INDEMNIZACION.- 1522</t>
  </si>
  <si>
    <t>REEMBOLSO GASTOS MEDICOS.- 1541</t>
  </si>
  <si>
    <t>MATERIALES, UTILES Y EQUIPOS MENORES DE OFICINA.- 2111</t>
  </si>
  <si>
    <t>MATERIALES Y UTILES DE IMPRESIÓN Y REPRODUCCION.-2121</t>
  </si>
  <si>
    <t>MATERIALES, UTILES Y EQUIPOS MENORES DE LA  TECNOLOGIA DE LA INFORMACION Y COMUNICACIONES TROQULACION.- 2141</t>
  </si>
  <si>
    <t>MATERIALES, UTILES Y EQUIPOS MENORES DE LA  TECNOLOGIA DE LA INFORMACION Y COMUNICACIONES COMPRA DE MOUSE .- 2142</t>
  </si>
  <si>
    <t>MATERIALES DE LIMPIEZA.- 2161</t>
  </si>
  <si>
    <t>PRODUCTOS ALIMENTICIOS PARA EL PERSONAL.- 2212</t>
  </si>
  <si>
    <t>MATERIALES DE REPARACION DE FUGAS DE DRENAJE  2491-01</t>
  </si>
  <si>
    <t>COMBUSTIBLES, LUBRICANTES Y ADHITIVOS.- 2612</t>
  </si>
  <si>
    <t>VESTUARIOS Y UNIFORMES.- 2711</t>
  </si>
  <si>
    <t>REFACCIONES Y ACCESORIOS MENOR DE EQUIPO DE COMPUTO. 2941</t>
  </si>
  <si>
    <t>REFACCIONES Y ACCESORIOS MENORES DE EQUIPO DE TRANSPORTE.- 2961</t>
  </si>
  <si>
    <t xml:space="preserve">SERVICIOS DE CONSULTORIA ADMINISTRATIVA </t>
  </si>
  <si>
    <t>SEGUROS DE BIENS PATRIMONIALES</t>
  </si>
  <si>
    <t>CONSERVACION Y MTTO. DE INMUEB</t>
  </si>
  <si>
    <t>INSTALACION, REPARACION Y MTTO DE MAQ Y OTROS EQUIPOS 3571</t>
  </si>
  <si>
    <t>GASTOS DE ORDEN SOCIAL Y CULTURAL 3821</t>
  </si>
  <si>
    <t>GASTOS PARA ALIMENTACION DE SERVIDORES PUBLICOS 3852</t>
  </si>
  <si>
    <t>EQUIPOS DE COMPUTO Y DE TECNOLOGIA DE LA INFORMACION 5151</t>
  </si>
  <si>
    <t>OTROS MATERIALES Y ARTICULOS  DE CONSTRUCCION Y REPARACION 2421</t>
  </si>
  <si>
    <t>MATERIAL DE REPARACION DE FUGAS DE AGUA 2491-02</t>
  </si>
  <si>
    <t>MATERIALES DE INSTALACION DE  TOMAS DE AGUA 2491-03</t>
  </si>
  <si>
    <t>MATERIALES DE INSTALACION DE  TOMA DE DRENAJE  2491-04</t>
  </si>
  <si>
    <t>MATERIALES DE MANTENIMIENTO DE REDES 2491-05</t>
  </si>
  <si>
    <t>OTROS MATERIALES Y ARTICULOS DE CONSTRUCCION Y REPARACION  3 MACROMEDIDORES</t>
  </si>
  <si>
    <t>COMBUSTIBLES, LUBRICANTES Y ADITIVOS 2612</t>
  </si>
  <si>
    <t>REFACCIONES Y ACCESORIOS MENOR DE EQUIPO DE COMPUTO 2961</t>
  </si>
  <si>
    <t>REFACCIONES Y ACCESORIOS MENORES DE MAQUINARIA Y OTROS EQUIPOS 2981</t>
  </si>
  <si>
    <t>TELEFONIA CELULAR</t>
  </si>
  <si>
    <t>MUEBLES DE OFICINA Y ESTANTERI</t>
  </si>
  <si>
    <t>CONSTRUCCION DE OBRAS PARA EL ABASTECIMIENTO DE AGUA, PETROLEO, GAS, ELECTRICIDAD Y TELECOMUNICACIONES 6133</t>
  </si>
  <si>
    <t>CONSTRUCCION DE OBRAS PARA EL ABASTECIMIENTO DE AGUA, PETROLEO, GAS, ELECTRICIDAD Y TELECOMUNICACIONES 6131</t>
  </si>
  <si>
    <t>1.3.14</t>
  </si>
  <si>
    <t>1.3.15</t>
  </si>
  <si>
    <t xml:space="preserve">IMPUESTOS Y DERECHOS </t>
  </si>
  <si>
    <t>IMPUESTO SOBRE NOMINA</t>
  </si>
  <si>
    <t xml:space="preserve">HERRAMIENTA </t>
  </si>
  <si>
    <t>2.3.11</t>
  </si>
  <si>
    <t>3.3.8</t>
  </si>
  <si>
    <t>10.1.11</t>
  </si>
  <si>
    <t>13.1.8</t>
  </si>
  <si>
    <t>UR1       3821</t>
  </si>
  <si>
    <t>UR 1      2121</t>
  </si>
  <si>
    <t xml:space="preserve">UR 2     6131  </t>
  </si>
  <si>
    <t>INVERSION PÚBLICA</t>
  </si>
  <si>
    <t>2.4.1</t>
  </si>
  <si>
    <t>Construccion de obra para el abastecimiento de agua, petroleo,gas, electricidad y telecomunicaciones</t>
  </si>
  <si>
    <t>PRIMA DOMINICAL -1322</t>
  </si>
  <si>
    <t>4.1.8</t>
  </si>
  <si>
    <t>1.1.7</t>
  </si>
  <si>
    <t>1.1.8</t>
  </si>
  <si>
    <t xml:space="preserve">CALENDARIO DE COMPONENTES Y ACTIVIDADES 2025 SAPADM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</si>
</sst>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  <numFmt numFmtId="165" formatCode="_-&quot;$&quot;* #,##0.000000_-;\-&quot;$&quot;* #,##0.000000_-;_-&quot;$&quot;* &quot;-&quot;??_-;_-@_-"/>
  </numFmts>
  <fonts count="7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color rgb="FF000000"/>
      <name val="Arial"/>
      <family val="2"/>
    </font>
    <font>
      <sz val="11"/>
      <name val="Calibri"/>
      <family val="2"/>
      <scheme val="minor"/>
    </font>
    <font>
      <sz val="12"/>
      <name val="Tahoma"/>
      <family val="2"/>
    </font>
    <font>
      <sz val="11"/>
      <name val="Tahoma"/>
      <family val="2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rgb="FF2F2F2F"/>
      <name val="Arial"/>
      <family val="2"/>
    </font>
    <font>
      <sz val="26"/>
      <color theme="1"/>
      <name val="Algerian"/>
      <family val="5"/>
    </font>
    <font>
      <sz val="36"/>
      <color theme="1"/>
      <name val="Algerian"/>
      <family val="5"/>
    </font>
    <font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Arial"/>
      <family val="2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36"/>
      <name val="Arial"/>
      <family val="2"/>
    </font>
    <font>
      <b/>
      <sz val="11"/>
      <color theme="0"/>
      <name val="Arial"/>
      <family val="2"/>
    </font>
    <font>
      <b/>
      <sz val="11"/>
      <name val="Arial"/>
      <family val="2"/>
    </font>
    <font>
      <b/>
      <sz val="26"/>
      <color theme="0"/>
      <name val="Arial"/>
      <family val="2"/>
    </font>
    <font>
      <sz val="11"/>
      <name val="Arial"/>
      <family val="2"/>
    </font>
    <font>
      <sz val="11"/>
      <color rgb="FFFF0000"/>
      <name val="Tahoma"/>
      <family val="2"/>
    </font>
    <font>
      <b/>
      <sz val="36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1"/>
      <color rgb="FFFF0000"/>
      <name val="Arial"/>
      <family val="2"/>
    </font>
    <font>
      <b/>
      <sz val="6"/>
      <color theme="0"/>
      <name val="Arial"/>
      <family val="2"/>
    </font>
    <font>
      <sz val="6"/>
      <name val="Arial"/>
      <family val="2"/>
    </font>
    <font>
      <sz val="6"/>
      <color theme="1"/>
      <name val="Calibri"/>
      <family val="2"/>
      <scheme val="minor"/>
    </font>
    <font>
      <sz val="6"/>
      <color rgb="FF000000"/>
      <name val="Arial"/>
      <family val="2"/>
    </font>
    <font>
      <sz val="6"/>
      <color theme="1"/>
      <name val="Arial"/>
      <family val="2"/>
    </font>
    <font>
      <sz val="6"/>
      <name val="Tahoma"/>
      <family val="2"/>
    </font>
    <font>
      <b/>
      <sz val="6"/>
      <color theme="0"/>
      <name val="Calibri"/>
      <family val="2"/>
      <scheme val="minor"/>
    </font>
    <font>
      <b/>
      <i/>
      <sz val="6"/>
      <color theme="1"/>
      <name val="Tahoma"/>
      <family val="2"/>
    </font>
    <font>
      <sz val="6"/>
      <color theme="1"/>
      <name val="Tahoma"/>
      <family val="2"/>
    </font>
    <font>
      <b/>
      <sz val="6"/>
      <color theme="1"/>
      <name val="Tahoma"/>
      <family val="2"/>
    </font>
    <font>
      <sz val="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0"/>
      <name val="Tahoma"/>
      <family val="2"/>
    </font>
    <font>
      <b/>
      <sz val="8"/>
      <color theme="0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Tahoma"/>
      <family val="2"/>
    </font>
    <font>
      <sz val="8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i/>
      <sz val="8"/>
      <color theme="1"/>
      <name val="Arial"/>
      <family val="2"/>
    </font>
    <font>
      <sz val="11"/>
      <color theme="1"/>
      <name val="Arial"/>
      <family val="2"/>
    </font>
    <font>
      <b/>
      <sz val="11"/>
      <color rgb="FF1F1F1F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theme="0"/>
      <name val="Arial"/>
      <family val="2"/>
    </font>
    <font>
      <sz val="12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9"/>
      <color theme="1"/>
      <name val="Tahoma"/>
      <family val="2"/>
    </font>
    <font>
      <sz val="9"/>
      <name val="Tahoma"/>
      <family val="2"/>
    </font>
    <font>
      <b/>
      <sz val="11"/>
      <color theme="1"/>
      <name val="Arial"/>
      <family val="2"/>
    </font>
    <font>
      <b/>
      <sz val="9"/>
      <color theme="1"/>
      <name val="Calibri"/>
      <family val="2"/>
      <scheme val="minor"/>
    </font>
    <font>
      <sz val="9"/>
      <color theme="0"/>
      <name val="Tahoma"/>
      <family val="2"/>
    </font>
    <font>
      <sz val="10"/>
      <color theme="0"/>
      <name val="Tahoma"/>
      <family val="2"/>
    </font>
    <font>
      <sz val="10"/>
      <color theme="1"/>
      <name val="Arial"/>
      <family val="2"/>
    </font>
    <font>
      <sz val="12"/>
      <color theme="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0" fontId="6" fillId="0" borderId="0"/>
  </cellStyleXfs>
  <cellXfs count="831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43" fontId="0" fillId="0" borderId="0" xfId="1" applyFont="1"/>
    <xf numFmtId="4" fontId="0" fillId="0" borderId="0" xfId="0" applyNumberFormat="1"/>
    <xf numFmtId="43" fontId="0" fillId="0" borderId="0" xfId="0" applyNumberFormat="1"/>
    <xf numFmtId="0" fontId="0" fillId="0" borderId="1" xfId="0" applyBorder="1" applyAlignment="1">
      <alignment vertical="center"/>
    </xf>
    <xf numFmtId="44" fontId="15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left"/>
    </xf>
    <xf numFmtId="0" fontId="17" fillId="0" borderId="0" xfId="0" applyFont="1"/>
    <xf numFmtId="44" fontId="0" fillId="0" borderId="0" xfId="0" applyNumberFormat="1"/>
    <xf numFmtId="0" fontId="0" fillId="0" borderId="0" xfId="0" applyAlignment="1">
      <alignment horizontal="left"/>
    </xf>
    <xf numFmtId="0" fontId="13" fillId="6" borderId="7" xfId="0" applyFont="1" applyFill="1" applyBorder="1" applyAlignment="1">
      <alignment vertical="center"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/>
    </xf>
    <xf numFmtId="0" fontId="12" fillId="0" borderId="0" xfId="0" applyFont="1"/>
    <xf numFmtId="43" fontId="4" fillId="0" borderId="0" xfId="1" applyFont="1"/>
    <xf numFmtId="0" fontId="18" fillId="0" borderId="0" xfId="0" applyFont="1"/>
    <xf numFmtId="0" fontId="0" fillId="0" borderId="0" xfId="0" applyAlignment="1">
      <alignment wrapText="1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/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44" fontId="1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5" xfId="0" applyBorder="1" applyAlignment="1">
      <alignment vertical="center" wrapText="1"/>
    </xf>
    <xf numFmtId="0" fontId="24" fillId="0" borderId="5" xfId="0" applyFont="1" applyBorder="1" applyAlignment="1">
      <alignment horizontal="center" vertical="center" wrapText="1"/>
    </xf>
    <xf numFmtId="9" fontId="0" fillId="0" borderId="6" xfId="0" applyNumberForma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25" fillId="0" borderId="4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44" fontId="0" fillId="0" borderId="0" xfId="0" applyNumberFormat="1" applyAlignment="1">
      <alignment wrapText="1"/>
    </xf>
    <xf numFmtId="0" fontId="0" fillId="7" borderId="18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44" fontId="29" fillId="5" borderId="7" xfId="0" applyNumberFormat="1" applyFont="1" applyFill="1" applyBorder="1" applyAlignment="1" applyProtection="1">
      <alignment vertical="center"/>
      <protection locked="0"/>
    </xf>
    <xf numFmtId="0" fontId="0" fillId="5" borderId="0" xfId="0" applyFill="1" applyAlignment="1">
      <alignment horizontal="center"/>
    </xf>
    <xf numFmtId="0" fontId="31" fillId="5" borderId="28" xfId="0" applyFont="1" applyFill="1" applyBorder="1" applyAlignment="1">
      <alignment horizontal="center" vertical="center"/>
    </xf>
    <xf numFmtId="0" fontId="1" fillId="5" borderId="28" xfId="0" applyFont="1" applyFill="1" applyBorder="1" applyAlignment="1">
      <alignment horizontal="center" vertical="center" wrapText="1"/>
    </xf>
    <xf numFmtId="9" fontId="29" fillId="5" borderId="28" xfId="0" applyNumberFormat="1" applyFont="1" applyFill="1" applyBorder="1" applyAlignment="1">
      <alignment horizontal="center" vertical="center" wrapText="1"/>
    </xf>
    <xf numFmtId="0" fontId="31" fillId="5" borderId="7" xfId="0" applyFont="1" applyFill="1" applyBorder="1" applyAlignment="1" applyProtection="1">
      <alignment horizontal="center" vertical="center"/>
      <protection locked="0"/>
    </xf>
    <xf numFmtId="0" fontId="28" fillId="2" borderId="14" xfId="0" applyFont="1" applyFill="1" applyBorder="1" applyAlignment="1">
      <alignment horizontal="center" vertical="center" wrapText="1"/>
    </xf>
    <xf numFmtId="0" fontId="0" fillId="6" borderId="14" xfId="0" applyFill="1" applyBorder="1" applyAlignment="1">
      <alignment vertical="center" wrapText="1"/>
    </xf>
    <xf numFmtId="9" fontId="31" fillId="0" borderId="14" xfId="0" applyNumberFormat="1" applyFont="1" applyBorder="1" applyAlignment="1">
      <alignment horizontal="center" vertical="center" wrapText="1"/>
    </xf>
    <xf numFmtId="0" fontId="31" fillId="0" borderId="14" xfId="0" applyFont="1" applyBorder="1" applyAlignment="1" applyProtection="1">
      <alignment horizontal="center" vertical="center"/>
      <protection locked="0"/>
    </xf>
    <xf numFmtId="0" fontId="28" fillId="2" borderId="7" xfId="0" applyFont="1" applyFill="1" applyBorder="1" applyAlignment="1">
      <alignment horizontal="center" vertical="center" wrapText="1"/>
    </xf>
    <xf numFmtId="0" fontId="0" fillId="6" borderId="7" xfId="0" applyFill="1" applyBorder="1" applyAlignment="1">
      <alignment vertical="center" wrapText="1"/>
    </xf>
    <xf numFmtId="9" fontId="31" fillId="0" borderId="7" xfId="0" applyNumberFormat="1" applyFont="1" applyBorder="1" applyAlignment="1">
      <alignment horizontal="center" vertical="center" wrapText="1"/>
    </xf>
    <xf numFmtId="0" fontId="31" fillId="0" borderId="7" xfId="0" applyFont="1" applyBorder="1" applyAlignment="1" applyProtection="1">
      <alignment horizontal="center" vertical="center"/>
      <protection locked="0"/>
    </xf>
    <xf numFmtId="44" fontId="15" fillId="0" borderId="7" xfId="2" applyFont="1" applyFill="1" applyBorder="1" applyAlignment="1">
      <alignment horizontal="center" vertical="center"/>
    </xf>
    <xf numFmtId="9" fontId="31" fillId="0" borderId="7" xfId="0" applyNumberFormat="1" applyFont="1" applyBorder="1" applyAlignment="1" applyProtection="1">
      <alignment vertical="center"/>
      <protection locked="0"/>
    </xf>
    <xf numFmtId="0" fontId="31" fillId="0" borderId="7" xfId="0" applyFont="1" applyBorder="1" applyAlignment="1" applyProtection="1">
      <alignment vertical="center"/>
      <protection locked="0"/>
    </xf>
    <xf numFmtId="0" fontId="0" fillId="5" borderId="7" xfId="0" applyFill="1" applyBorder="1" applyAlignment="1">
      <alignment horizontal="left"/>
    </xf>
    <xf numFmtId="0" fontId="29" fillId="5" borderId="7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9" fontId="29" fillId="5" borderId="7" xfId="0" applyNumberFormat="1" applyFont="1" applyFill="1" applyBorder="1" applyAlignment="1">
      <alignment horizontal="center" vertical="center" wrapText="1"/>
    </xf>
    <xf numFmtId="0" fontId="29" fillId="5" borderId="7" xfId="0" applyFont="1" applyFill="1" applyBorder="1" applyAlignment="1" applyProtection="1">
      <alignment horizontal="center" vertical="center"/>
      <protection locked="0"/>
    </xf>
    <xf numFmtId="44" fontId="29" fillId="5" borderId="7" xfId="0" applyNumberFormat="1" applyFont="1" applyFill="1" applyBorder="1" applyAlignment="1" applyProtection="1">
      <alignment horizontal="center" vertical="center"/>
      <protection locked="0"/>
    </xf>
    <xf numFmtId="0" fontId="1" fillId="5" borderId="7" xfId="0" applyFont="1" applyFill="1" applyBorder="1" applyAlignment="1">
      <alignment horizontal="center" vertical="center" wrapText="1"/>
    </xf>
    <xf numFmtId="0" fontId="0" fillId="0" borderId="7" xfId="0" applyBorder="1"/>
    <xf numFmtId="0" fontId="0" fillId="5" borderId="7" xfId="0" applyFill="1" applyBorder="1" applyAlignment="1">
      <alignment horizontal="center" vertical="center" wrapText="1"/>
    </xf>
    <xf numFmtId="0" fontId="0" fillId="5" borderId="7" xfId="0" applyFill="1" applyBorder="1" applyAlignment="1">
      <alignment vertical="center" wrapText="1"/>
    </xf>
    <xf numFmtId="9" fontId="31" fillId="5" borderId="7" xfId="0" applyNumberFormat="1" applyFont="1" applyFill="1" applyBorder="1" applyAlignment="1">
      <alignment horizontal="center" vertical="center" wrapText="1"/>
    </xf>
    <xf numFmtId="0" fontId="0" fillId="5" borderId="7" xfId="0" applyFill="1" applyBorder="1"/>
    <xf numFmtId="44" fontId="31" fillId="5" borderId="7" xfId="0" applyNumberFormat="1" applyFont="1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>
      <alignment horizontal="left"/>
    </xf>
    <xf numFmtId="0" fontId="28" fillId="3" borderId="8" xfId="0" applyFont="1" applyFill="1" applyBorder="1" applyAlignment="1">
      <alignment horizontal="center" vertical="center"/>
    </xf>
    <xf numFmtId="0" fontId="0" fillId="6" borderId="0" xfId="0" applyFill="1" applyAlignment="1">
      <alignment wrapText="1"/>
    </xf>
    <xf numFmtId="9" fontId="31" fillId="0" borderId="8" xfId="0" applyNumberFormat="1" applyFont="1" applyBorder="1" applyAlignment="1">
      <alignment horizontal="center" vertical="center" wrapText="1"/>
    </xf>
    <xf numFmtId="0" fontId="0" fillId="4" borderId="8" xfId="0" applyFill="1" applyBorder="1"/>
    <xf numFmtId="0" fontId="0" fillId="6" borderId="8" xfId="0" applyFill="1" applyBorder="1" applyAlignment="1">
      <alignment vertical="center" wrapText="1"/>
    </xf>
    <xf numFmtId="0" fontId="0" fillId="0" borderId="8" xfId="0" applyBorder="1"/>
    <xf numFmtId="0" fontId="0" fillId="0" borderId="1" xfId="0" applyBorder="1" applyAlignment="1">
      <alignment horizontal="left"/>
    </xf>
    <xf numFmtId="0" fontId="13" fillId="5" borderId="7" xfId="0" applyFont="1" applyFill="1" applyBorder="1" applyAlignment="1">
      <alignment horizontal="left"/>
    </xf>
    <xf numFmtId="0" fontId="29" fillId="5" borderId="14" xfId="0" applyFont="1" applyFill="1" applyBorder="1" applyAlignment="1">
      <alignment horizontal="center" vertical="center" wrapText="1"/>
    </xf>
    <xf numFmtId="0" fontId="25" fillId="5" borderId="14" xfId="0" applyFont="1" applyFill="1" applyBorder="1" applyAlignment="1">
      <alignment vertical="center" wrapText="1"/>
    </xf>
    <xf numFmtId="9" fontId="29" fillId="5" borderId="14" xfId="0" applyNumberFormat="1" applyFont="1" applyFill="1" applyBorder="1" applyAlignment="1">
      <alignment horizontal="center" vertical="center" wrapText="1"/>
    </xf>
    <xf numFmtId="0" fontId="1" fillId="5" borderId="14" xfId="0" applyFont="1" applyFill="1" applyBorder="1"/>
    <xf numFmtId="0" fontId="28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25" fillId="5" borderId="7" xfId="0" applyFont="1" applyFill="1" applyBorder="1" applyAlignment="1">
      <alignment vertical="center" wrapText="1"/>
    </xf>
    <xf numFmtId="0" fontId="1" fillId="5" borderId="7" xfId="0" applyFont="1" applyFill="1" applyBorder="1"/>
    <xf numFmtId="0" fontId="7" fillId="3" borderId="7" xfId="0" applyFont="1" applyFill="1" applyBorder="1" applyAlignment="1">
      <alignment horizontal="center"/>
    </xf>
    <xf numFmtId="44" fontId="8" fillId="0" borderId="7" xfId="0" applyNumberFormat="1" applyFont="1" applyBorder="1" applyAlignment="1">
      <alignment horizontal="center" vertical="center"/>
    </xf>
    <xf numFmtId="0" fontId="1" fillId="5" borderId="7" xfId="0" applyFont="1" applyFill="1" applyBorder="1" applyAlignment="1">
      <alignment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9" fontId="0" fillId="0" borderId="4" xfId="0" applyNumberFormat="1" applyBorder="1" applyAlignment="1">
      <alignment horizontal="center" vertical="center" wrapText="1"/>
    </xf>
    <xf numFmtId="10" fontId="0" fillId="0" borderId="5" xfId="0" applyNumberFormat="1" applyBorder="1" applyAlignment="1">
      <alignment horizontal="center" vertical="center" wrapText="1"/>
    </xf>
    <xf numFmtId="10" fontId="1" fillId="0" borderId="5" xfId="0" applyNumberFormat="1" applyFont="1" applyBorder="1" applyAlignment="1">
      <alignment horizontal="center" vertical="center"/>
    </xf>
    <xf numFmtId="0" fontId="0" fillId="4" borderId="0" xfId="0" applyFill="1"/>
    <xf numFmtId="0" fontId="0" fillId="4" borderId="0" xfId="0" applyFill="1" applyAlignment="1">
      <alignment horizontal="center"/>
    </xf>
    <xf numFmtId="44" fontId="0" fillId="0" borderId="7" xfId="2" applyFont="1" applyFill="1" applyBorder="1" applyAlignment="1">
      <alignment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44" fontId="8" fillId="0" borderId="7" xfId="2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left"/>
    </xf>
    <xf numFmtId="0" fontId="0" fillId="4" borderId="8" xfId="0" applyFill="1" applyBorder="1" applyAlignment="1">
      <alignment horizontal="left"/>
    </xf>
    <xf numFmtId="0" fontId="0" fillId="0" borderId="8" xfId="0" applyBorder="1" applyAlignment="1">
      <alignment horizontal="left"/>
    </xf>
    <xf numFmtId="0" fontId="13" fillId="5" borderId="14" xfId="0" applyFont="1" applyFill="1" applyBorder="1" applyAlignment="1">
      <alignment horizontal="left"/>
    </xf>
    <xf numFmtId="0" fontId="0" fillId="5" borderId="14" xfId="0" applyFill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11" fillId="0" borderId="0" xfId="0" applyFont="1"/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/>
    </xf>
    <xf numFmtId="0" fontId="11" fillId="0" borderId="42" xfId="0" applyFont="1" applyBorder="1" applyAlignment="1">
      <alignment vertical="top" wrapText="1"/>
    </xf>
    <xf numFmtId="44" fontId="32" fillId="0" borderId="7" xfId="2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4" fontId="32" fillId="0" borderId="7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44" fontId="16" fillId="0" borderId="0" xfId="2" applyFont="1" applyFill="1" applyBorder="1" applyAlignment="1">
      <alignment horizontal="center"/>
    </xf>
    <xf numFmtId="0" fontId="13" fillId="0" borderId="5" xfId="0" applyFont="1" applyBorder="1" applyAlignment="1">
      <alignment vertical="center"/>
    </xf>
    <xf numFmtId="9" fontId="25" fillId="0" borderId="5" xfId="0" applyNumberFormat="1" applyFont="1" applyBorder="1" applyAlignment="1">
      <alignment horizontal="center" vertical="center"/>
    </xf>
    <xf numFmtId="9" fontId="13" fillId="0" borderId="4" xfId="0" applyNumberFormat="1" applyFont="1" applyBorder="1" applyAlignment="1">
      <alignment horizontal="center" vertical="center"/>
    </xf>
    <xf numFmtId="9" fontId="13" fillId="0" borderId="5" xfId="0" applyNumberFormat="1" applyFont="1" applyBorder="1" applyAlignment="1">
      <alignment horizontal="center" vertical="center"/>
    </xf>
    <xf numFmtId="9" fontId="25" fillId="0" borderId="4" xfId="3" applyFont="1" applyFill="1" applyBorder="1" applyAlignment="1">
      <alignment horizontal="center" vertical="center" wrapText="1"/>
    </xf>
    <xf numFmtId="0" fontId="22" fillId="14" borderId="0" xfId="0" applyFont="1" applyFill="1" applyAlignment="1">
      <alignment horizontal="center" vertical="center"/>
    </xf>
    <xf numFmtId="0" fontId="23" fillId="14" borderId="0" xfId="0" applyFont="1" applyFill="1" applyAlignment="1">
      <alignment horizontal="center" vertical="center" wrapText="1"/>
    </xf>
    <xf numFmtId="0" fontId="7" fillId="14" borderId="0" xfId="0" applyFont="1" applyFill="1" applyAlignment="1">
      <alignment horizontal="center" vertical="center"/>
    </xf>
    <xf numFmtId="0" fontId="7" fillId="14" borderId="0" xfId="0" applyFont="1" applyFill="1" applyAlignment="1">
      <alignment horizontal="center" vertical="center" wrapText="1"/>
    </xf>
    <xf numFmtId="0" fontId="13" fillId="0" borderId="19" xfId="0" applyFon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4" fontId="6" fillId="0" borderId="7" xfId="2" applyFont="1" applyFill="1" applyBorder="1" applyAlignment="1">
      <alignment vertical="center"/>
    </xf>
    <xf numFmtId="0" fontId="41" fillId="0" borderId="7" xfId="0" applyFont="1" applyBorder="1" applyAlignment="1">
      <alignment horizontal="center" vertical="center" wrapText="1"/>
    </xf>
    <xf numFmtId="0" fontId="38" fillId="0" borderId="7" xfId="0" applyFont="1" applyBorder="1" applyAlignment="1">
      <alignment horizontal="center" vertical="center" wrapText="1"/>
    </xf>
    <xf numFmtId="44" fontId="42" fillId="0" borderId="7" xfId="0" applyNumberFormat="1" applyFont="1" applyBorder="1" applyAlignment="1">
      <alignment horizontal="center" vertical="center"/>
    </xf>
    <xf numFmtId="0" fontId="39" fillId="0" borderId="0" xfId="0" applyFont="1"/>
    <xf numFmtId="0" fontId="43" fillId="0" borderId="0" xfId="0" applyFont="1" applyAlignment="1">
      <alignment horizontal="center"/>
    </xf>
    <xf numFmtId="0" fontId="39" fillId="0" borderId="7" xfId="0" applyFont="1" applyBorder="1" applyAlignment="1">
      <alignment vertical="center" wrapText="1"/>
    </xf>
    <xf numFmtId="0" fontId="41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38" fillId="0" borderId="0" xfId="0" applyFont="1" applyAlignment="1" applyProtection="1">
      <alignment horizontal="center" vertical="center" wrapText="1"/>
      <protection locked="0"/>
    </xf>
    <xf numFmtId="9" fontId="38" fillId="0" borderId="0" xfId="0" applyNumberFormat="1" applyFont="1" applyAlignment="1">
      <alignment horizontal="center" vertical="center" wrapText="1"/>
    </xf>
    <xf numFmtId="0" fontId="38" fillId="0" borderId="0" xfId="0" applyFont="1" applyAlignment="1">
      <alignment horizontal="justify" vertical="center" wrapText="1"/>
    </xf>
    <xf numFmtId="0" fontId="38" fillId="0" borderId="0" xfId="0" applyFont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9" fillId="0" borderId="0" xfId="0" applyFont="1" applyAlignment="1">
      <alignment horizontal="left"/>
    </xf>
    <xf numFmtId="43" fontId="39" fillId="0" borderId="0" xfId="1" applyFont="1" applyFill="1" applyBorder="1"/>
    <xf numFmtId="44" fontId="42" fillId="0" borderId="0" xfId="0" applyNumberFormat="1" applyFont="1" applyAlignment="1">
      <alignment horizontal="center"/>
    </xf>
    <xf numFmtId="0" fontId="41" fillId="0" borderId="7" xfId="0" applyFont="1" applyBorder="1" applyAlignment="1">
      <alignment vertical="center" wrapText="1"/>
    </xf>
    <xf numFmtId="0" fontId="41" fillId="0" borderId="0" xfId="0" applyFont="1" applyAlignment="1">
      <alignment horizontal="right"/>
    </xf>
    <xf numFmtId="0" fontId="41" fillId="0" borderId="0" xfId="0" applyFont="1"/>
    <xf numFmtId="0" fontId="41" fillId="0" borderId="0" xfId="0" applyFont="1" applyAlignment="1">
      <alignment wrapText="1"/>
    </xf>
    <xf numFmtId="0" fontId="41" fillId="0" borderId="0" xfId="0" applyFont="1" applyAlignment="1">
      <alignment horizontal="left"/>
    </xf>
    <xf numFmtId="43" fontId="41" fillId="0" borderId="0" xfId="0" applyNumberFormat="1" applyFont="1"/>
    <xf numFmtId="43" fontId="39" fillId="0" borderId="0" xfId="0" applyNumberFormat="1" applyFont="1"/>
    <xf numFmtId="0" fontId="40" fillId="0" borderId="0" xfId="0" applyFont="1"/>
    <xf numFmtId="0" fontId="39" fillId="0" borderId="0" xfId="0" applyFont="1" applyAlignment="1">
      <alignment vertical="center" wrapText="1"/>
    </xf>
    <xf numFmtId="0" fontId="41" fillId="0" borderId="0" xfId="0" applyFont="1" applyAlignment="1">
      <alignment vertical="center" wrapText="1"/>
    </xf>
    <xf numFmtId="0" fontId="45" fillId="0" borderId="42" xfId="0" applyFont="1" applyBorder="1" applyAlignment="1">
      <alignment vertical="center" wrapText="1"/>
    </xf>
    <xf numFmtId="9" fontId="45" fillId="0" borderId="42" xfId="0" applyNumberFormat="1" applyFont="1" applyBorder="1" applyAlignment="1">
      <alignment vertical="center" wrapText="1"/>
    </xf>
    <xf numFmtId="0" fontId="45" fillId="0" borderId="43" xfId="0" applyFont="1" applyBorder="1" applyAlignment="1">
      <alignment vertical="center" wrapText="1"/>
    </xf>
    <xf numFmtId="0" fontId="45" fillId="7" borderId="42" xfId="0" applyFont="1" applyFill="1" applyBorder="1" applyAlignment="1">
      <alignment horizontal="center" vertical="center" wrapText="1"/>
    </xf>
    <xf numFmtId="9" fontId="45" fillId="0" borderId="47" xfId="0" applyNumberFormat="1" applyFont="1" applyBorder="1" applyAlignment="1">
      <alignment horizontal="center" vertical="center" wrapText="1"/>
    </xf>
    <xf numFmtId="0" fontId="45" fillId="4" borderId="0" xfId="0" applyFont="1" applyFill="1" applyAlignment="1">
      <alignment vertical="center" wrapText="1"/>
    </xf>
    <xf numFmtId="0" fontId="45" fillId="0" borderId="37" xfId="0" applyFont="1" applyBorder="1" applyAlignment="1">
      <alignment horizontal="center" vertical="center" wrapText="1"/>
    </xf>
    <xf numFmtId="9" fontId="45" fillId="0" borderId="42" xfId="0" applyNumberFormat="1" applyFont="1" applyBorder="1" applyAlignment="1">
      <alignment horizontal="center" vertical="center" wrapText="1"/>
    </xf>
    <xf numFmtId="0" fontId="41" fillId="7" borderId="42" xfId="0" applyFont="1" applyFill="1" applyBorder="1" applyAlignment="1">
      <alignment horizontal="center" vertical="center" wrapText="1"/>
    </xf>
    <xf numFmtId="0" fontId="45" fillId="0" borderId="42" xfId="0" applyFont="1" applyBorder="1" applyAlignment="1">
      <alignment horizontal="center" vertical="center" wrapText="1"/>
    </xf>
    <xf numFmtId="44" fontId="45" fillId="0" borderId="43" xfId="2" applyFont="1" applyBorder="1" applyAlignment="1">
      <alignment vertical="center" wrapText="1"/>
    </xf>
    <xf numFmtId="0" fontId="4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/>
    </xf>
    <xf numFmtId="0" fontId="45" fillId="0" borderId="0" xfId="0" applyFont="1" applyAlignment="1">
      <alignment horizontal="center" vertical="center" wrapText="1"/>
    </xf>
    <xf numFmtId="44" fontId="42" fillId="0" borderId="42" xfId="2" applyFont="1" applyBorder="1" applyAlignment="1">
      <alignment vertical="center" wrapText="1"/>
    </xf>
    <xf numFmtId="10" fontId="45" fillId="0" borderId="42" xfId="1" applyNumberFormat="1" applyFont="1" applyBorder="1" applyAlignment="1">
      <alignment horizontal="center" vertical="center" wrapText="1"/>
    </xf>
    <xf numFmtId="0" fontId="45" fillId="7" borderId="28" xfId="0" applyFont="1" applyFill="1" applyBorder="1" applyAlignment="1">
      <alignment horizontal="center" vertical="center" wrapText="1"/>
    </xf>
    <xf numFmtId="44" fontId="45" fillId="0" borderId="28" xfId="2" applyFont="1" applyFill="1" applyBorder="1" applyAlignment="1">
      <alignment vertical="center" wrapText="1"/>
    </xf>
    <xf numFmtId="8" fontId="45" fillId="0" borderId="60" xfId="0" applyNumberFormat="1" applyFont="1" applyBorder="1" applyAlignment="1">
      <alignment vertical="center" wrapText="1"/>
    </xf>
    <xf numFmtId="0" fontId="45" fillId="0" borderId="45" xfId="0" applyFont="1" applyBorder="1" applyAlignment="1">
      <alignment vertical="center" wrapText="1"/>
    </xf>
    <xf numFmtId="0" fontId="42" fillId="0" borderId="42" xfId="0" applyFont="1" applyBorder="1" applyAlignment="1">
      <alignment vertical="center" wrapText="1"/>
    </xf>
    <xf numFmtId="44" fontId="45" fillId="0" borderId="42" xfId="2" applyFont="1" applyFill="1" applyBorder="1" applyAlignment="1">
      <alignment vertical="center" wrapText="1"/>
    </xf>
    <xf numFmtId="43" fontId="45" fillId="0" borderId="42" xfId="1" applyFont="1" applyBorder="1" applyAlignment="1">
      <alignment horizontal="center" vertical="center" wrapText="1"/>
    </xf>
    <xf numFmtId="0" fontId="45" fillId="7" borderId="6" xfId="0" applyFont="1" applyFill="1" applyBorder="1" applyAlignment="1">
      <alignment vertical="center" wrapText="1"/>
    </xf>
    <xf numFmtId="0" fontId="45" fillId="7" borderId="5" xfId="0" applyFont="1" applyFill="1" applyBorder="1" applyAlignment="1">
      <alignment vertical="center" wrapText="1"/>
    </xf>
    <xf numFmtId="0" fontId="41" fillId="0" borderId="14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38" fillId="0" borderId="14" xfId="0" applyFont="1" applyBorder="1" applyAlignment="1">
      <alignment horizontal="center" vertical="center" wrapText="1"/>
    </xf>
    <xf numFmtId="0" fontId="41" fillId="0" borderId="14" xfId="0" applyFont="1" applyBorder="1" applyAlignment="1">
      <alignment vertical="center" wrapText="1"/>
    </xf>
    <xf numFmtId="44" fontId="41" fillId="0" borderId="7" xfId="2" applyFont="1" applyBorder="1" applyAlignment="1">
      <alignment vertical="center" wrapText="1"/>
    </xf>
    <xf numFmtId="0" fontId="41" fillId="0" borderId="7" xfId="0" applyFont="1" applyBorder="1"/>
    <xf numFmtId="0" fontId="41" fillId="0" borderId="1" xfId="0" applyFont="1" applyBorder="1" applyAlignment="1">
      <alignment horizontal="right" vertical="center" wrapText="1"/>
    </xf>
    <xf numFmtId="0" fontId="41" fillId="0" borderId="7" xfId="0" applyFont="1" applyBorder="1" applyAlignment="1">
      <alignment horizontal="center"/>
    </xf>
    <xf numFmtId="44" fontId="41" fillId="0" borderId="7" xfId="2" applyFont="1" applyBorder="1" applyAlignment="1">
      <alignment horizontal="center" vertical="center" wrapText="1"/>
    </xf>
    <xf numFmtId="0" fontId="41" fillId="0" borderId="7" xfId="0" applyFont="1" applyBorder="1" applyAlignment="1">
      <alignment horizontal="left" vertical="center" wrapText="1"/>
    </xf>
    <xf numFmtId="0" fontId="45" fillId="0" borderId="1" xfId="0" applyFont="1" applyBorder="1" applyAlignment="1">
      <alignment horizontal="right" vertical="center" wrapText="1"/>
    </xf>
    <xf numFmtId="0" fontId="45" fillId="0" borderId="7" xfId="0" applyFont="1" applyBorder="1" applyAlignment="1">
      <alignment horizontal="center" vertical="center" wrapText="1"/>
    </xf>
    <xf numFmtId="0" fontId="39" fillId="0" borderId="7" xfId="0" applyFont="1" applyBorder="1" applyAlignment="1">
      <alignment horizontal="center"/>
    </xf>
    <xf numFmtId="44" fontId="45" fillId="0" borderId="7" xfId="2" applyFont="1" applyBorder="1" applyAlignment="1">
      <alignment horizontal="center" vertical="center" wrapText="1"/>
    </xf>
    <xf numFmtId="0" fontId="45" fillId="0" borderId="7" xfId="0" applyFont="1" applyBorder="1" applyAlignment="1">
      <alignment horizontal="left" vertical="center" wrapText="1"/>
    </xf>
    <xf numFmtId="43" fontId="45" fillId="0" borderId="1" xfId="1" applyFont="1" applyBorder="1" applyAlignment="1">
      <alignment horizontal="right" vertical="center" wrapText="1"/>
    </xf>
    <xf numFmtId="0" fontId="39" fillId="0" borderId="7" xfId="0" applyFont="1" applyBorder="1"/>
    <xf numFmtId="164" fontId="45" fillId="0" borderId="7" xfId="0" applyNumberFormat="1" applyFont="1" applyBorder="1"/>
    <xf numFmtId="44" fontId="45" fillId="0" borderId="7" xfId="2" applyFont="1" applyBorder="1" applyAlignment="1">
      <alignment vertical="center" wrapText="1"/>
    </xf>
    <xf numFmtId="0" fontId="45" fillId="0" borderId="7" xfId="0" applyFont="1" applyBorder="1" applyAlignment="1">
      <alignment vertical="center" wrapText="1"/>
    </xf>
    <xf numFmtId="8" fontId="45" fillId="0" borderId="7" xfId="0" applyNumberFormat="1" applyFont="1" applyBorder="1" applyAlignment="1">
      <alignment vertical="center" wrapText="1"/>
    </xf>
    <xf numFmtId="0" fontId="41" fillId="0" borderId="2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8" fontId="45" fillId="0" borderId="7" xfId="0" applyNumberFormat="1" applyFont="1" applyBorder="1" applyAlignment="1">
      <alignment horizontal="center" vertical="center" wrapText="1"/>
    </xf>
    <xf numFmtId="8" fontId="45" fillId="0" borderId="1" xfId="0" applyNumberFormat="1" applyFont="1" applyBorder="1" applyAlignment="1">
      <alignment vertical="center" wrapText="1"/>
    </xf>
    <xf numFmtId="8" fontId="45" fillId="0" borderId="3" xfId="0" applyNumberFormat="1" applyFont="1" applyBorder="1" applyAlignment="1">
      <alignment vertical="center" wrapText="1"/>
    </xf>
    <xf numFmtId="0" fontId="45" fillId="0" borderId="1" xfId="0" applyFont="1" applyBorder="1" applyAlignment="1">
      <alignment vertical="center" wrapText="1"/>
    </xf>
    <xf numFmtId="0" fontId="45" fillId="0" borderId="3" xfId="0" applyFont="1" applyBorder="1" applyAlignment="1">
      <alignment vertical="center" wrapText="1"/>
    </xf>
    <xf numFmtId="43" fontId="45" fillId="0" borderId="0" xfId="1" applyFont="1" applyBorder="1" applyAlignment="1">
      <alignment horizontal="right" vertical="center" wrapText="1"/>
    </xf>
    <xf numFmtId="44" fontId="37" fillId="13" borderId="0" xfId="2" applyFont="1" applyFill="1" applyBorder="1" applyAlignment="1">
      <alignment horizontal="center"/>
    </xf>
    <xf numFmtId="8" fontId="45" fillId="0" borderId="0" xfId="0" applyNumberFormat="1" applyFont="1" applyAlignment="1">
      <alignment horizontal="center" vertical="center" wrapText="1"/>
    </xf>
    <xf numFmtId="0" fontId="45" fillId="12" borderId="37" xfId="0" applyFont="1" applyFill="1" applyBorder="1" applyAlignment="1">
      <alignment horizontal="center" vertical="center" wrapText="1"/>
    </xf>
    <xf numFmtId="0" fontId="45" fillId="12" borderId="42" xfId="0" applyFont="1" applyFill="1" applyBorder="1" applyAlignment="1">
      <alignment vertical="center" wrapText="1"/>
    </xf>
    <xf numFmtId="0" fontId="45" fillId="12" borderId="43" xfId="0" applyFont="1" applyFill="1" applyBorder="1" applyAlignment="1">
      <alignment vertical="center" wrapText="1"/>
    </xf>
    <xf numFmtId="0" fontId="45" fillId="12" borderId="42" xfId="0" applyFont="1" applyFill="1" applyBorder="1" applyAlignment="1">
      <alignment horizontal="center" vertical="center" wrapText="1"/>
    </xf>
    <xf numFmtId="44" fontId="41" fillId="0" borderId="7" xfId="2" applyFont="1" applyFill="1" applyBorder="1" applyAlignment="1">
      <alignment vertical="center" wrapText="1"/>
    </xf>
    <xf numFmtId="164" fontId="45" fillId="0" borderId="1" xfId="0" applyNumberFormat="1" applyFont="1" applyBorder="1"/>
    <xf numFmtId="164" fontId="45" fillId="0" borderId="3" xfId="0" applyNumberFormat="1" applyFont="1" applyBorder="1"/>
    <xf numFmtId="0" fontId="45" fillId="13" borderId="0" xfId="0" applyFont="1" applyFill="1" applyAlignment="1">
      <alignment horizontal="center" vertical="center" wrapText="1"/>
    </xf>
    <xf numFmtId="44" fontId="41" fillId="13" borderId="0" xfId="2" applyFont="1" applyFill="1" applyBorder="1" applyAlignment="1">
      <alignment horizontal="center"/>
    </xf>
    <xf numFmtId="43" fontId="39" fillId="0" borderId="7" xfId="1" applyFont="1" applyBorder="1"/>
    <xf numFmtId="0" fontId="5" fillId="0" borderId="0" xfId="0" applyFont="1" applyAlignment="1">
      <alignment vertical="center" wrapText="1"/>
    </xf>
    <xf numFmtId="0" fontId="11" fillId="0" borderId="42" xfId="0" applyFont="1" applyBorder="1" applyAlignment="1">
      <alignment horizontal="center" vertical="top" wrapText="1"/>
    </xf>
    <xf numFmtId="0" fontId="19" fillId="16" borderId="0" xfId="0" applyFont="1" applyFill="1" applyAlignment="1">
      <alignment vertical="center"/>
    </xf>
    <xf numFmtId="0" fontId="23" fillId="14" borderId="16" xfId="0" applyFont="1" applyFill="1" applyBorder="1" applyAlignment="1">
      <alignment horizontal="center" vertical="center" wrapText="1"/>
    </xf>
    <xf numFmtId="0" fontId="29" fillId="9" borderId="7" xfId="0" applyFont="1" applyFill="1" applyBorder="1" applyAlignment="1" applyProtection="1">
      <alignment horizontal="center" vertical="center"/>
      <protection locked="0"/>
    </xf>
    <xf numFmtId="0" fontId="29" fillId="9" borderId="7" xfId="0" applyFont="1" applyFill="1" applyBorder="1" applyAlignment="1">
      <alignment horizontal="center" vertical="center" wrapText="1"/>
    </xf>
    <xf numFmtId="0" fontId="29" fillId="9" borderId="7" xfId="0" applyFont="1" applyFill="1" applyBorder="1" applyAlignment="1">
      <alignment vertical="center" wrapText="1"/>
    </xf>
    <xf numFmtId="0" fontId="47" fillId="0" borderId="0" xfId="0" applyFont="1" applyAlignment="1">
      <alignment vertical="center" wrapText="1"/>
    </xf>
    <xf numFmtId="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22" fillId="18" borderId="0" xfId="0" applyFont="1" applyFill="1" applyAlignment="1">
      <alignment horizontal="center" vertical="center"/>
    </xf>
    <xf numFmtId="0" fontId="23" fillId="18" borderId="16" xfId="0" applyFont="1" applyFill="1" applyBorder="1" applyAlignment="1">
      <alignment horizontal="center" vertical="center" wrapText="1"/>
    </xf>
    <xf numFmtId="0" fontId="7" fillId="18" borderId="0" xfId="0" applyFont="1" applyFill="1" applyAlignment="1">
      <alignment horizontal="center" vertical="center"/>
    </xf>
    <xf numFmtId="0" fontId="7" fillId="18" borderId="0" xfId="0" applyFont="1" applyFill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9" fontId="13" fillId="0" borderId="4" xfId="3" applyFont="1" applyFill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9" fontId="25" fillId="0" borderId="4" xfId="0" applyNumberFormat="1" applyFont="1" applyBorder="1" applyAlignment="1">
      <alignment horizontal="center" vertical="center" wrapText="1"/>
    </xf>
    <xf numFmtId="9" fontId="25" fillId="0" borderId="30" xfId="0" applyNumberFormat="1" applyFont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44" fontId="7" fillId="11" borderId="0" xfId="0" applyNumberFormat="1" applyFont="1" applyFill="1"/>
    <xf numFmtId="44" fontId="28" fillId="19" borderId="7" xfId="0" applyNumberFormat="1" applyFont="1" applyFill="1" applyBorder="1" applyAlignment="1" applyProtection="1">
      <alignment vertical="center"/>
      <protection locked="0"/>
    </xf>
    <xf numFmtId="44" fontId="7" fillId="19" borderId="0" xfId="0" applyNumberFormat="1" applyFont="1" applyFill="1"/>
    <xf numFmtId="44" fontId="7" fillId="19" borderId="7" xfId="0" applyNumberFormat="1" applyFont="1" applyFill="1" applyBorder="1" applyAlignment="1">
      <alignment horizontal="center"/>
    </xf>
    <xf numFmtId="44" fontId="9" fillId="19" borderId="7" xfId="0" applyNumberFormat="1" applyFont="1" applyFill="1" applyBorder="1" applyAlignment="1">
      <alignment horizontal="center"/>
    </xf>
    <xf numFmtId="0" fontId="50" fillId="2" borderId="7" xfId="0" applyFont="1" applyFill="1" applyBorder="1" applyAlignment="1">
      <alignment horizontal="center" vertical="center" wrapText="1"/>
    </xf>
    <xf numFmtId="0" fontId="50" fillId="3" borderId="7" xfId="0" applyFont="1" applyFill="1" applyBorder="1" applyAlignment="1">
      <alignment horizontal="center" vertical="center" wrapText="1"/>
    </xf>
    <xf numFmtId="0" fontId="50" fillId="2" borderId="7" xfId="4" applyFont="1" applyFill="1" applyBorder="1" applyAlignment="1">
      <alignment horizontal="center" vertical="center" wrapText="1"/>
    </xf>
    <xf numFmtId="1" fontId="50" fillId="3" borderId="7" xfId="4" applyNumberFormat="1" applyFont="1" applyFill="1" applyBorder="1" applyAlignment="1">
      <alignment horizontal="center" vertical="center" wrapText="1"/>
    </xf>
    <xf numFmtId="1" fontId="50" fillId="2" borderId="7" xfId="4" applyNumberFormat="1" applyFont="1" applyFill="1" applyBorder="1" applyAlignment="1">
      <alignment horizontal="center" vertical="center" wrapText="1"/>
    </xf>
    <xf numFmtId="1" fontId="50" fillId="2" borderId="7" xfId="4" applyNumberFormat="1" applyFont="1" applyFill="1" applyBorder="1" applyAlignment="1">
      <alignment horizontal="left" vertical="center" wrapText="1"/>
    </xf>
    <xf numFmtId="4" fontId="50" fillId="2" borderId="7" xfId="4" applyNumberFormat="1" applyFont="1" applyFill="1" applyBorder="1" applyAlignment="1">
      <alignment horizontal="center" vertical="center" wrapText="1"/>
    </xf>
    <xf numFmtId="0" fontId="51" fillId="0" borderId="7" xfId="0" applyFont="1" applyBorder="1" applyAlignment="1" applyProtection="1">
      <alignment horizontal="justify" vertical="center"/>
      <protection locked="0"/>
    </xf>
    <xf numFmtId="0" fontId="1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51" fillId="0" borderId="7" xfId="0" applyFont="1" applyBorder="1" applyAlignment="1" applyProtection="1">
      <alignment horizontal="center" vertical="center" wrapText="1"/>
      <protection locked="0"/>
    </xf>
    <xf numFmtId="0" fontId="51" fillId="0" borderId="7" xfId="0" applyFont="1" applyBorder="1" applyAlignment="1" applyProtection="1">
      <alignment horizontal="center" vertical="center"/>
      <protection locked="0"/>
    </xf>
    <xf numFmtId="9" fontId="51" fillId="0" borderId="7" xfId="0" applyNumberFormat="1" applyFont="1" applyBorder="1" applyAlignment="1" applyProtection="1">
      <alignment horizontal="center" vertical="center"/>
      <protection locked="0"/>
    </xf>
    <xf numFmtId="0" fontId="51" fillId="0" borderId="7" xfId="0" applyFont="1" applyBorder="1" applyAlignment="1" applyProtection="1">
      <alignment horizontal="justify" vertical="center" wrapText="1"/>
      <protection locked="0"/>
    </xf>
    <xf numFmtId="0" fontId="4" fillId="0" borderId="7" xfId="0" applyFont="1" applyBorder="1" applyAlignment="1">
      <alignment horizontal="center" vertical="center"/>
    </xf>
    <xf numFmtId="0" fontId="52" fillId="0" borderId="7" xfId="0" applyFont="1" applyBorder="1" applyAlignment="1">
      <alignment horizontal="center" vertical="center"/>
    </xf>
    <xf numFmtId="0" fontId="52" fillId="0" borderId="7" xfId="0" applyFont="1" applyBorder="1" applyAlignment="1">
      <alignment horizontal="left" vertical="center"/>
    </xf>
    <xf numFmtId="0" fontId="52" fillId="0" borderId="7" xfId="0" applyFont="1" applyBorder="1" applyAlignment="1">
      <alignment horizontal="center" vertical="center" wrapText="1"/>
    </xf>
    <xf numFmtId="44" fontId="53" fillId="0" borderId="7" xfId="0" applyNumberFormat="1" applyFont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 wrapText="1"/>
    </xf>
    <xf numFmtId="44" fontId="54" fillId="0" borderId="7" xfId="0" applyNumberFormat="1" applyFont="1" applyBorder="1" applyAlignment="1">
      <alignment horizontal="center" vertical="center"/>
    </xf>
    <xf numFmtId="0" fontId="50" fillId="9" borderId="7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wrapText="1"/>
    </xf>
    <xf numFmtId="0" fontId="51" fillId="0" borderId="7" xfId="0" applyFont="1" applyBorder="1" applyAlignment="1">
      <alignment horizontal="center" vertical="center" wrapText="1"/>
    </xf>
    <xf numFmtId="0" fontId="51" fillId="0" borderId="7" xfId="0" applyFont="1" applyBorder="1" applyAlignment="1">
      <alignment horizontal="justify" vertical="center" wrapText="1"/>
    </xf>
    <xf numFmtId="0" fontId="51" fillId="0" borderId="7" xfId="0" applyFont="1" applyBorder="1" applyAlignment="1">
      <alignment horizontal="left" vertical="center"/>
    </xf>
    <xf numFmtId="0" fontId="51" fillId="0" borderId="7" xfId="0" applyFont="1" applyBorder="1" applyAlignment="1">
      <alignment horizontal="center" vertical="center"/>
    </xf>
    <xf numFmtId="44" fontId="51" fillId="0" borderId="7" xfId="2" applyFont="1" applyFill="1" applyBorder="1" applyAlignment="1">
      <alignment vertical="center"/>
    </xf>
    <xf numFmtId="0" fontId="51" fillId="0" borderId="8" xfId="0" applyFont="1" applyBorder="1" applyAlignment="1" applyProtection="1">
      <alignment horizontal="center" vertical="center" wrapText="1"/>
      <protection locked="0"/>
    </xf>
    <xf numFmtId="0" fontId="11" fillId="0" borderId="8" xfId="0" applyFont="1" applyBorder="1" applyAlignment="1">
      <alignment horizontal="center" vertical="center" wrapText="1"/>
    </xf>
    <xf numFmtId="0" fontId="51" fillId="0" borderId="7" xfId="0" applyFont="1" applyBorder="1" applyAlignment="1">
      <alignment horizontal="left" vertical="center" wrapText="1"/>
    </xf>
    <xf numFmtId="9" fontId="51" fillId="0" borderId="7" xfId="0" applyNumberFormat="1" applyFont="1" applyBorder="1" applyAlignment="1">
      <alignment horizontal="center" vertical="center" wrapText="1"/>
    </xf>
    <xf numFmtId="0" fontId="53" fillId="0" borderId="7" xfId="0" applyFont="1" applyBorder="1" applyAlignment="1">
      <alignment horizontal="left" vertical="center" wrapText="1"/>
    </xf>
    <xf numFmtId="0" fontId="53" fillId="0" borderId="7" xfId="0" applyFont="1" applyBorder="1" applyAlignment="1">
      <alignment horizontal="center" vertical="center" wrapText="1"/>
    </xf>
    <xf numFmtId="44" fontId="55" fillId="0" borderId="7" xfId="2" applyFont="1" applyFill="1" applyBorder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9" fontId="51" fillId="0" borderId="7" xfId="0" applyNumberFormat="1" applyFont="1" applyBorder="1" applyAlignment="1" applyProtection="1">
      <alignment horizontal="center" vertical="center" wrapText="1"/>
      <protection locked="0"/>
    </xf>
    <xf numFmtId="0" fontId="11" fillId="0" borderId="7" xfId="0" applyFont="1" applyBorder="1"/>
    <xf numFmtId="0" fontId="51" fillId="0" borderId="7" xfId="0" applyFont="1" applyBorder="1" applyAlignment="1">
      <alignment horizontal="center" vertical="top" wrapText="1"/>
    </xf>
    <xf numFmtId="0" fontId="55" fillId="0" borderId="7" xfId="0" applyFont="1" applyBorder="1" applyAlignment="1" applyProtection="1">
      <alignment horizontal="center" vertical="center" wrapText="1"/>
      <protection locked="0"/>
    </xf>
    <xf numFmtId="44" fontId="51" fillId="0" borderId="8" xfId="2" applyFont="1" applyFill="1" applyBorder="1" applyAlignment="1">
      <alignment vertical="center"/>
    </xf>
    <xf numFmtId="0" fontId="51" fillId="0" borderId="8" xfId="0" applyFont="1" applyBorder="1" applyAlignment="1" applyProtection="1">
      <alignment horizontal="justify" vertical="center"/>
      <protection locked="0"/>
    </xf>
    <xf numFmtId="0" fontId="50" fillId="3" borderId="9" xfId="0" applyFont="1" applyFill="1" applyBorder="1" applyAlignment="1">
      <alignment horizontal="center" vertical="center" wrapText="1"/>
    </xf>
    <xf numFmtId="0" fontId="50" fillId="3" borderId="10" xfId="0" applyFont="1" applyFill="1" applyBorder="1" applyAlignment="1">
      <alignment horizontal="center" vertical="center" wrapText="1"/>
    </xf>
    <xf numFmtId="0" fontId="50" fillId="3" borderId="10" xfId="0" applyFont="1" applyFill="1" applyBorder="1" applyAlignment="1">
      <alignment horizontal="center" vertical="top" wrapText="1"/>
    </xf>
    <xf numFmtId="0" fontId="50" fillId="3" borderId="11" xfId="0" applyFont="1" applyFill="1" applyBorder="1" applyAlignment="1">
      <alignment horizontal="center" vertical="center" wrapText="1"/>
    </xf>
    <xf numFmtId="0" fontId="50" fillId="3" borderId="7" xfId="0" applyFont="1" applyFill="1" applyBorder="1" applyAlignment="1" applyProtection="1">
      <alignment horizontal="center" vertical="center" wrapText="1"/>
      <protection locked="0"/>
    </xf>
    <xf numFmtId="9" fontId="50" fillId="3" borderId="7" xfId="0" applyNumberFormat="1" applyFont="1" applyFill="1" applyBorder="1" applyAlignment="1">
      <alignment horizontal="center" vertical="center" wrapText="1"/>
    </xf>
    <xf numFmtId="0" fontId="50" fillId="3" borderId="7" xfId="0" applyFont="1" applyFill="1" applyBorder="1" applyAlignment="1" applyProtection="1">
      <alignment horizontal="center" vertical="center"/>
      <protection locked="0"/>
    </xf>
    <xf numFmtId="9" fontId="50" fillId="3" borderId="7" xfId="0" applyNumberFormat="1" applyFont="1" applyFill="1" applyBorder="1" applyAlignment="1" applyProtection="1">
      <alignment horizontal="center" vertical="center"/>
      <protection locked="0"/>
    </xf>
    <xf numFmtId="0" fontId="50" fillId="3" borderId="7" xfId="0" applyFont="1" applyFill="1" applyBorder="1" applyAlignment="1">
      <alignment horizontal="justify" vertical="center" wrapText="1"/>
    </xf>
    <xf numFmtId="0" fontId="50" fillId="3" borderId="9" xfId="0" applyFont="1" applyFill="1" applyBorder="1" applyAlignment="1">
      <alignment horizontal="justify" vertical="center" wrapText="1"/>
    </xf>
    <xf numFmtId="0" fontId="4" fillId="3" borderId="7" xfId="0" applyFont="1" applyFill="1" applyBorder="1" applyAlignment="1">
      <alignment horizontal="center" vertical="center"/>
    </xf>
    <xf numFmtId="0" fontId="51" fillId="3" borderId="7" xfId="0" applyFont="1" applyFill="1" applyBorder="1" applyAlignment="1">
      <alignment horizontal="left" vertical="center"/>
    </xf>
    <xf numFmtId="0" fontId="51" fillId="3" borderId="7" xfId="0" applyFont="1" applyFill="1" applyBorder="1" applyAlignment="1">
      <alignment horizontal="center" vertical="center"/>
    </xf>
    <xf numFmtId="0" fontId="51" fillId="3" borderId="7" xfId="0" applyFont="1" applyFill="1" applyBorder="1" applyAlignment="1">
      <alignment horizontal="center" vertical="center" wrapText="1"/>
    </xf>
    <xf numFmtId="44" fontId="51" fillId="3" borderId="8" xfId="2" applyFont="1" applyFill="1" applyBorder="1" applyAlignment="1">
      <alignment vertical="center"/>
    </xf>
    <xf numFmtId="0" fontId="51" fillId="3" borderId="8" xfId="0" applyFont="1" applyFill="1" applyBorder="1" applyAlignment="1" applyProtection="1">
      <alignment horizontal="justify" vertical="center"/>
      <protection locked="0"/>
    </xf>
    <xf numFmtId="0" fontId="51" fillId="3" borderId="3" xfId="0" applyFont="1" applyFill="1" applyBorder="1" applyAlignment="1" applyProtection="1">
      <alignment horizontal="justify" vertical="center"/>
      <protection locked="0"/>
    </xf>
    <xf numFmtId="0" fontId="51" fillId="3" borderId="7" xfId="0" applyFont="1" applyFill="1" applyBorder="1" applyAlignment="1" applyProtection="1">
      <alignment horizontal="justify" vertical="center"/>
      <protection locked="0"/>
    </xf>
    <xf numFmtId="0" fontId="55" fillId="5" borderId="7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/>
    </xf>
    <xf numFmtId="0" fontId="51" fillId="5" borderId="7" xfId="0" applyFont="1" applyFill="1" applyBorder="1" applyAlignment="1" applyProtection="1">
      <alignment horizontal="center" vertical="center" wrapText="1"/>
      <protection locked="0"/>
    </xf>
    <xf numFmtId="9" fontId="51" fillId="5" borderId="7" xfId="0" applyNumberFormat="1" applyFont="1" applyFill="1" applyBorder="1" applyAlignment="1">
      <alignment horizontal="center" vertical="center" wrapText="1"/>
    </xf>
    <xf numFmtId="0" fontId="51" fillId="5" borderId="7" xfId="0" applyFont="1" applyFill="1" applyBorder="1" applyAlignment="1" applyProtection="1">
      <alignment horizontal="center" vertical="center"/>
      <protection locked="0"/>
    </xf>
    <xf numFmtId="0" fontId="51" fillId="5" borderId="7" xfId="0" applyFont="1" applyFill="1" applyBorder="1" applyAlignment="1">
      <alignment horizontal="justify" vertical="center" wrapText="1"/>
    </xf>
    <xf numFmtId="0" fontId="4" fillId="5" borderId="7" xfId="0" applyFont="1" applyFill="1" applyBorder="1" applyAlignment="1">
      <alignment horizontal="center" vertical="center"/>
    </xf>
    <xf numFmtId="0" fontId="47" fillId="5" borderId="7" xfId="0" applyFont="1" applyFill="1" applyBorder="1" applyAlignment="1">
      <alignment horizontal="left" vertical="center"/>
    </xf>
    <xf numFmtId="0" fontId="51" fillId="5" borderId="7" xfId="0" applyFont="1" applyFill="1" applyBorder="1" applyAlignment="1">
      <alignment horizontal="center" vertical="center"/>
    </xf>
    <xf numFmtId="0" fontId="51" fillId="5" borderId="7" xfId="0" applyFont="1" applyFill="1" applyBorder="1" applyAlignment="1">
      <alignment horizontal="center" vertical="center" wrapText="1"/>
    </xf>
    <xf numFmtId="4" fontId="11" fillId="5" borderId="7" xfId="0" applyNumberFormat="1" applyFont="1" applyFill="1" applyBorder="1" applyAlignment="1">
      <alignment vertical="center"/>
    </xf>
    <xf numFmtId="0" fontId="51" fillId="5" borderId="3" xfId="0" applyFont="1" applyFill="1" applyBorder="1" applyAlignment="1" applyProtection="1">
      <alignment horizontal="justify" vertical="center"/>
      <protection locked="0"/>
    </xf>
    <xf numFmtId="0" fontId="51" fillId="5" borderId="7" xfId="0" applyFont="1" applyFill="1" applyBorder="1" applyAlignment="1" applyProtection="1">
      <alignment horizontal="justify" vertical="center"/>
      <protection locked="0"/>
    </xf>
    <xf numFmtId="0" fontId="11" fillId="6" borderId="7" xfId="0" applyFont="1" applyFill="1" applyBorder="1" applyAlignment="1">
      <alignment vertical="center" wrapText="1"/>
    </xf>
    <xf numFmtId="0" fontId="11" fillId="0" borderId="7" xfId="0" applyFont="1" applyBorder="1" applyAlignment="1">
      <alignment horizontal="left" vertical="center"/>
    </xf>
    <xf numFmtId="44" fontId="56" fillId="0" borderId="14" xfId="0" applyNumberFormat="1" applyFont="1" applyBorder="1" applyAlignment="1">
      <alignment horizontal="center" vertical="center"/>
    </xf>
    <xf numFmtId="0" fontId="51" fillId="0" borderId="3" xfId="0" applyFont="1" applyBorder="1" applyAlignment="1" applyProtection="1">
      <alignment horizontal="justify" vertical="center"/>
      <protection locked="0"/>
    </xf>
    <xf numFmtId="44" fontId="56" fillId="0" borderId="7" xfId="0" applyNumberFormat="1" applyFont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1" fillId="5" borderId="7" xfId="0" applyFont="1" applyFill="1" applyBorder="1" applyAlignment="1">
      <alignment horizontal="left" vertical="center"/>
    </xf>
    <xf numFmtId="0" fontId="55" fillId="5" borderId="7" xfId="0" applyFont="1" applyFill="1" applyBorder="1" applyAlignment="1">
      <alignment horizontal="center" vertical="center"/>
    </xf>
    <xf numFmtId="44" fontId="51" fillId="5" borderId="7" xfId="0" applyNumberFormat="1" applyFont="1" applyFill="1" applyBorder="1" applyAlignment="1" applyProtection="1">
      <alignment horizontal="center" vertical="center"/>
      <protection locked="0"/>
    </xf>
    <xf numFmtId="4" fontId="11" fillId="5" borderId="14" xfId="0" applyNumberFormat="1" applyFont="1" applyFill="1" applyBorder="1" applyAlignment="1">
      <alignment vertical="center"/>
    </xf>
    <xf numFmtId="0" fontId="55" fillId="0" borderId="7" xfId="0" applyFont="1" applyBorder="1" applyAlignment="1">
      <alignment horizontal="center" vertical="center"/>
    </xf>
    <xf numFmtId="44" fontId="47" fillId="0" borderId="7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47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left"/>
    </xf>
    <xf numFmtId="0" fontId="11" fillId="5" borderId="7" xfId="0" applyFont="1" applyFill="1" applyBorder="1" applyAlignment="1">
      <alignment horizontal="center" vertical="center" wrapText="1"/>
    </xf>
    <xf numFmtId="0" fontId="57" fillId="3" borderId="7" xfId="0" applyFont="1" applyFill="1" applyBorder="1" applyAlignment="1">
      <alignment horizontal="center"/>
    </xf>
    <xf numFmtId="1" fontId="51" fillId="0" borderId="7" xfId="0" applyNumberFormat="1" applyFont="1" applyBorder="1" applyAlignment="1" applyProtection="1">
      <alignment horizontal="justify" vertical="center"/>
      <protection locked="0"/>
    </xf>
    <xf numFmtId="0" fontId="11" fillId="5" borderId="7" xfId="0" applyFont="1" applyFill="1" applyBorder="1" applyAlignment="1">
      <alignment vertical="center" wrapText="1"/>
    </xf>
    <xf numFmtId="0" fontId="11" fillId="5" borderId="7" xfId="0" applyFont="1" applyFill="1" applyBorder="1"/>
    <xf numFmtId="1" fontId="51" fillId="5" borderId="7" xfId="0" applyNumberFormat="1" applyFont="1" applyFill="1" applyBorder="1" applyAlignment="1" applyProtection="1">
      <alignment horizontal="justify" vertical="center"/>
      <protection locked="0"/>
    </xf>
    <xf numFmtId="0" fontId="4" fillId="5" borderId="7" xfId="0" applyFont="1" applyFill="1" applyBorder="1" applyAlignment="1">
      <alignment horizontal="center" vertical="center" wrapText="1"/>
    </xf>
    <xf numFmtId="0" fontId="11" fillId="6" borderId="0" xfId="0" applyFont="1" applyFill="1" applyAlignment="1">
      <alignment wrapText="1"/>
    </xf>
    <xf numFmtId="0" fontId="11" fillId="0" borderId="8" xfId="0" applyFont="1" applyBorder="1"/>
    <xf numFmtId="0" fontId="4" fillId="0" borderId="8" xfId="0" applyFont="1" applyBorder="1" applyAlignment="1">
      <alignment horizontal="center" vertical="center"/>
    </xf>
    <xf numFmtId="0" fontId="11" fillId="4" borderId="7" xfId="0" applyFont="1" applyFill="1" applyBorder="1" applyAlignment="1">
      <alignment horizontal="left"/>
    </xf>
    <xf numFmtId="1" fontId="51" fillId="0" borderId="8" xfId="0" applyNumberFormat="1" applyFont="1" applyBorder="1" applyAlignment="1" applyProtection="1">
      <alignment horizontal="justify" vertical="center"/>
      <protection locked="0"/>
    </xf>
    <xf numFmtId="0" fontId="11" fillId="4" borderId="0" xfId="0" applyFont="1" applyFill="1" applyAlignment="1">
      <alignment wrapText="1"/>
    </xf>
    <xf numFmtId="4" fontId="11" fillId="0" borderId="7" xfId="0" applyNumberFormat="1" applyFont="1" applyBorder="1" applyAlignment="1">
      <alignment vertical="center"/>
    </xf>
    <xf numFmtId="0" fontId="51" fillId="0" borderId="11" xfId="0" applyFont="1" applyBorder="1" applyAlignment="1" applyProtection="1">
      <alignment horizontal="justify" vertical="center"/>
      <protection locked="0"/>
    </xf>
    <xf numFmtId="0" fontId="51" fillId="0" borderId="0" xfId="0" applyFont="1" applyAlignment="1" applyProtection="1">
      <alignment horizontal="justify" vertical="center"/>
      <protection locked="0"/>
    </xf>
    <xf numFmtId="0" fontId="11" fillId="4" borderId="7" xfId="0" applyFont="1" applyFill="1" applyBorder="1" applyAlignment="1">
      <alignment vertical="center" wrapText="1"/>
    </xf>
    <xf numFmtId="0" fontId="51" fillId="3" borderId="7" xfId="0" applyFont="1" applyFill="1" applyBorder="1" applyAlignment="1" applyProtection="1">
      <alignment horizontal="center" vertical="center" wrapText="1"/>
      <protection locked="0"/>
    </xf>
    <xf numFmtId="9" fontId="51" fillId="3" borderId="7" xfId="0" applyNumberFormat="1" applyFont="1" applyFill="1" applyBorder="1" applyAlignment="1">
      <alignment horizontal="center" vertical="center" wrapText="1"/>
    </xf>
    <xf numFmtId="0" fontId="11" fillId="3" borderId="8" xfId="0" applyFont="1" applyFill="1" applyBorder="1"/>
    <xf numFmtId="0" fontId="51" fillId="3" borderId="7" xfId="0" applyFont="1" applyFill="1" applyBorder="1" applyAlignment="1">
      <alignment horizontal="justify" vertical="center" wrapText="1"/>
    </xf>
    <xf numFmtId="0" fontId="4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left"/>
    </xf>
    <xf numFmtId="1" fontId="51" fillId="3" borderId="8" xfId="0" applyNumberFormat="1" applyFont="1" applyFill="1" applyBorder="1" applyAlignment="1" applyProtection="1">
      <alignment horizontal="justify" vertical="center"/>
      <protection locked="0"/>
    </xf>
    <xf numFmtId="0" fontId="11" fillId="3" borderId="7" xfId="0" applyFont="1" applyFill="1" applyBorder="1" applyAlignment="1">
      <alignment vertical="center" wrapText="1"/>
    </xf>
    <xf numFmtId="4" fontId="11" fillId="3" borderId="7" xfId="0" applyNumberFormat="1" applyFont="1" applyFill="1" applyBorder="1" applyAlignment="1">
      <alignment vertical="center"/>
    </xf>
    <xf numFmtId="0" fontId="51" fillId="3" borderId="7" xfId="0" applyFont="1" applyFill="1" applyBorder="1" applyAlignment="1" applyProtection="1">
      <alignment horizontal="center" vertical="center"/>
      <protection locked="0"/>
    </xf>
    <xf numFmtId="0" fontId="51" fillId="3" borderId="11" xfId="0" applyFont="1" applyFill="1" applyBorder="1" applyAlignment="1" applyProtection="1">
      <alignment horizontal="justify" vertical="center"/>
      <protection locked="0"/>
    </xf>
    <xf numFmtId="0" fontId="47" fillId="5" borderId="7" xfId="0" applyFont="1" applyFill="1" applyBorder="1" applyAlignment="1">
      <alignment vertical="center" wrapText="1"/>
    </xf>
    <xf numFmtId="0" fontId="11" fillId="5" borderId="7" xfId="0" applyFont="1" applyFill="1" applyBorder="1" applyAlignment="1">
      <alignment vertical="center"/>
    </xf>
    <xf numFmtId="4" fontId="47" fillId="5" borderId="7" xfId="0" applyNumberFormat="1" applyFont="1" applyFill="1" applyBorder="1" applyAlignment="1">
      <alignment vertical="center"/>
    </xf>
    <xf numFmtId="0" fontId="11" fillId="5" borderId="3" xfId="0" applyFont="1" applyFill="1" applyBorder="1"/>
    <xf numFmtId="0" fontId="11" fillId="0" borderId="7" xfId="0" applyFont="1" applyBorder="1" applyAlignment="1">
      <alignment vertical="center"/>
    </xf>
    <xf numFmtId="0" fontId="11" fillId="0" borderId="3" xfId="0" applyFont="1" applyBorder="1"/>
    <xf numFmtId="0" fontId="58" fillId="3" borderId="7" xfId="0" applyFont="1" applyFill="1" applyBorder="1" applyAlignment="1">
      <alignment horizontal="center"/>
    </xf>
    <xf numFmtId="43" fontId="11" fillId="5" borderId="7" xfId="1" applyFont="1" applyFill="1" applyBorder="1" applyAlignment="1">
      <alignment vertical="center"/>
    </xf>
    <xf numFmtId="0" fontId="11" fillId="0" borderId="3" xfId="0" applyFont="1" applyBorder="1" applyAlignment="1">
      <alignment wrapText="1"/>
    </xf>
    <xf numFmtId="43" fontId="11" fillId="0" borderId="7" xfId="1" applyFont="1" applyBorder="1" applyAlignment="1">
      <alignment vertical="center"/>
    </xf>
    <xf numFmtId="43" fontId="11" fillId="0" borderId="7" xfId="1" applyFont="1" applyFill="1" applyBorder="1" applyAlignment="1">
      <alignment vertical="center"/>
    </xf>
    <xf numFmtId="0" fontId="57" fillId="0" borderId="3" xfId="0" applyFont="1" applyBorder="1" applyAlignment="1">
      <alignment wrapText="1"/>
    </xf>
    <xf numFmtId="0" fontId="57" fillId="0" borderId="7" xfId="0" applyFont="1" applyBorder="1"/>
    <xf numFmtId="0" fontId="47" fillId="6" borderId="7" xfId="0" applyFont="1" applyFill="1" applyBorder="1" applyAlignment="1">
      <alignment vertical="center" wrapText="1"/>
    </xf>
    <xf numFmtId="43" fontId="39" fillId="0" borderId="7" xfId="1" applyFont="1" applyBorder="1" applyAlignment="1">
      <alignment vertical="center"/>
    </xf>
    <xf numFmtId="0" fontId="39" fillId="0" borderId="3" xfId="0" applyFont="1" applyBorder="1"/>
    <xf numFmtId="44" fontId="41" fillId="9" borderId="1" xfId="2" applyFont="1" applyFill="1" applyBorder="1" applyAlignment="1">
      <alignment vertical="center" wrapText="1"/>
    </xf>
    <xf numFmtId="44" fontId="41" fillId="9" borderId="3" xfId="2" applyFont="1" applyFill="1" applyBorder="1" applyAlignment="1">
      <alignment vertical="center" wrapText="1"/>
    </xf>
    <xf numFmtId="0" fontId="41" fillId="0" borderId="1" xfId="0" applyFont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164" fontId="41" fillId="0" borderId="7" xfId="0" applyNumberFormat="1" applyFont="1" applyFill="1" applyBorder="1" applyAlignment="1">
      <alignment horizontal="center" vertical="center" wrapText="1"/>
    </xf>
    <xf numFmtId="0" fontId="28" fillId="15" borderId="0" xfId="0" applyFont="1" applyFill="1" applyBorder="1" applyAlignment="1">
      <alignment horizontal="center" vertical="center" wrapText="1"/>
    </xf>
    <xf numFmtId="44" fontId="31" fillId="5" borderId="0" xfId="0" applyNumberFormat="1" applyFont="1" applyFill="1" applyBorder="1" applyAlignment="1" applyProtection="1">
      <alignment vertical="center"/>
      <protection locked="0"/>
    </xf>
    <xf numFmtId="0" fontId="29" fillId="9" borderId="15" xfId="0" applyFont="1" applyFill="1" applyBorder="1" applyAlignment="1">
      <alignment horizontal="center" vertical="center" wrapText="1"/>
    </xf>
    <xf numFmtId="164" fontId="29" fillId="5" borderId="7" xfId="0" applyNumberFormat="1" applyFont="1" applyFill="1" applyBorder="1" applyAlignment="1" applyProtection="1">
      <alignment horizontal="center" vertical="center"/>
      <protection locked="0"/>
    </xf>
    <xf numFmtId="0" fontId="51" fillId="0" borderId="7" xfId="0" applyFont="1" applyBorder="1" applyAlignment="1" applyProtection="1">
      <alignment horizontal="center" vertical="center" wrapText="1"/>
      <protection locked="0"/>
    </xf>
    <xf numFmtId="0" fontId="51" fillId="0" borderId="7" xfId="0" applyFont="1" applyBorder="1" applyAlignment="1" applyProtection="1">
      <alignment horizontal="center" vertical="center"/>
      <protection locked="0"/>
    </xf>
    <xf numFmtId="0" fontId="50" fillId="2" borderId="7" xfId="0" applyFont="1" applyFill="1" applyBorder="1" applyAlignment="1">
      <alignment horizontal="center" vertical="center" wrapText="1"/>
    </xf>
    <xf numFmtId="0" fontId="51" fillId="0" borderId="7" xfId="0" applyFont="1" applyBorder="1" applyAlignment="1" applyProtection="1">
      <alignment horizontal="center" vertical="center" wrapText="1"/>
      <protection locked="0"/>
    </xf>
    <xf numFmtId="0" fontId="51" fillId="0" borderId="7" xfId="0" applyFont="1" applyBorder="1" applyAlignment="1" applyProtection="1">
      <alignment horizontal="justify" vertical="center"/>
      <protection locked="0"/>
    </xf>
    <xf numFmtId="0" fontId="28" fillId="2" borderId="7" xfId="0" applyFont="1" applyFill="1" applyBorder="1" applyAlignment="1">
      <alignment horizontal="center" vertical="center" wrapText="1"/>
    </xf>
    <xf numFmtId="0" fontId="11" fillId="15" borderId="0" xfId="0" applyFont="1" applyFill="1" applyAlignment="1">
      <alignment horizontal="center" vertical="center" wrapText="1"/>
    </xf>
    <xf numFmtId="44" fontId="55" fillId="5" borderId="7" xfId="2" applyFont="1" applyFill="1" applyBorder="1" applyAlignment="1" applyProtection="1">
      <alignment horizontal="center" vertical="center"/>
      <protection locked="0"/>
    </xf>
    <xf numFmtId="0" fontId="61" fillId="0" borderId="0" xfId="0" applyFont="1" applyAlignment="1">
      <alignment vertical="center" wrapText="1"/>
    </xf>
    <xf numFmtId="9" fontId="62" fillId="0" borderId="4" xfId="0" applyNumberFormat="1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/>
    </xf>
    <xf numFmtId="0" fontId="0" fillId="8" borderId="64" xfId="0" applyFill="1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164" fontId="24" fillId="0" borderId="7" xfId="5" applyNumberFormat="1" applyFont="1" applyFill="1" applyBorder="1" applyAlignment="1">
      <alignment horizontal="right" vertical="center" wrapText="1"/>
    </xf>
    <xf numFmtId="164" fontId="24" fillId="0" borderId="7" xfId="5" applyNumberFormat="1" applyFont="1" applyFill="1" applyBorder="1" applyAlignment="1">
      <alignment horizontal="right" vertical="center"/>
    </xf>
    <xf numFmtId="0" fontId="0" fillId="6" borderId="7" xfId="0" applyFont="1" applyFill="1" applyBorder="1" applyAlignment="1">
      <alignment vertical="center" wrapText="1"/>
    </xf>
    <xf numFmtId="0" fontId="29" fillId="4" borderId="7" xfId="0" applyFont="1" applyFill="1" applyBorder="1" applyAlignment="1" applyProtection="1">
      <alignment horizontal="center" vertical="center"/>
      <protection locked="0"/>
    </xf>
    <xf numFmtId="0" fontId="51" fillId="0" borderId="7" xfId="0" applyFont="1" applyBorder="1" applyAlignment="1" applyProtection="1">
      <alignment horizontal="center" vertical="center"/>
      <protection locked="0"/>
    </xf>
    <xf numFmtId="0" fontId="50" fillId="2" borderId="7" xfId="0" applyFont="1" applyFill="1" applyBorder="1" applyAlignment="1">
      <alignment horizontal="center" vertical="center" wrapText="1"/>
    </xf>
    <xf numFmtId="0" fontId="51" fillId="0" borderId="7" xfId="0" applyFont="1" applyBorder="1" applyAlignment="1" applyProtection="1">
      <alignment horizontal="center" vertical="center" wrapText="1"/>
      <protection locked="0"/>
    </xf>
    <xf numFmtId="0" fontId="51" fillId="0" borderId="7" xfId="0" applyFont="1" applyBorder="1" applyAlignment="1" applyProtection="1">
      <alignment horizontal="justify" vertical="center"/>
      <protection locked="0"/>
    </xf>
    <xf numFmtId="0" fontId="41" fillId="0" borderId="13" xfId="0" applyFont="1" applyBorder="1" applyAlignment="1">
      <alignment horizontal="center" vertical="center" wrapText="1"/>
    </xf>
    <xf numFmtId="0" fontId="11" fillId="4" borderId="42" xfId="0" applyFont="1" applyFill="1" applyBorder="1" applyAlignment="1">
      <alignment vertical="top" wrapText="1"/>
    </xf>
    <xf numFmtId="0" fontId="47" fillId="4" borderId="42" xfId="0" applyFont="1" applyFill="1" applyBorder="1" applyAlignment="1">
      <alignment horizontal="center" vertical="top" wrapText="1"/>
    </xf>
    <xf numFmtId="0" fontId="42" fillId="0" borderId="7" xfId="0" applyFont="1" applyBorder="1" applyAlignment="1" applyProtection="1">
      <alignment horizontal="center" vertical="center" wrapText="1"/>
      <protection locked="0"/>
    </xf>
    <xf numFmtId="0" fontId="58" fillId="3" borderId="7" xfId="0" applyFont="1" applyFill="1" applyBorder="1" applyAlignment="1">
      <alignment horizontal="center" vertical="center"/>
    </xf>
    <xf numFmtId="0" fontId="4" fillId="20" borderId="7" xfId="0" applyFont="1" applyFill="1" applyBorder="1" applyAlignment="1">
      <alignment horizontal="center" vertical="center" wrapText="1"/>
    </xf>
    <xf numFmtId="43" fontId="45" fillId="0" borderId="28" xfId="1" applyFont="1" applyBorder="1" applyAlignment="1">
      <alignment horizontal="center" vertical="center" wrapText="1"/>
    </xf>
    <xf numFmtId="44" fontId="42" fillId="0" borderId="14" xfId="0" applyNumberFormat="1" applyFont="1" applyBorder="1" applyAlignment="1">
      <alignment horizontal="center" vertical="center"/>
    </xf>
    <xf numFmtId="44" fontId="39" fillId="0" borderId="14" xfId="2" applyFont="1" applyBorder="1" applyAlignment="1">
      <alignment vertical="center"/>
    </xf>
    <xf numFmtId="0" fontId="45" fillId="12" borderId="7" xfId="0" applyFont="1" applyFill="1" applyBorder="1" applyAlignment="1">
      <alignment horizontal="center" vertical="center" wrapText="1"/>
    </xf>
    <xf numFmtId="44" fontId="45" fillId="12" borderId="7" xfId="0" applyNumberFormat="1" applyFont="1" applyFill="1" applyBorder="1" applyAlignment="1">
      <alignment horizontal="center" vertical="center" wrapText="1"/>
    </xf>
    <xf numFmtId="44" fontId="46" fillId="12" borderId="7" xfId="0" applyNumberFormat="1" applyFont="1" applyFill="1" applyBorder="1" applyAlignment="1">
      <alignment horizontal="center" vertical="center" wrapText="1"/>
    </xf>
    <xf numFmtId="0" fontId="50" fillId="2" borderId="7" xfId="0" applyFont="1" applyFill="1" applyBorder="1" applyAlignment="1">
      <alignment horizontal="center" vertical="center" wrapText="1"/>
    </xf>
    <xf numFmtId="0" fontId="51" fillId="0" borderId="7" xfId="0" applyFont="1" applyBorder="1" applyAlignment="1" applyProtection="1">
      <alignment horizontal="center" vertical="center" wrapText="1"/>
      <protection locked="0"/>
    </xf>
    <xf numFmtId="0" fontId="51" fillId="0" borderId="7" xfId="0" applyFont="1" applyBorder="1" applyAlignment="1" applyProtection="1">
      <alignment horizontal="justify" vertical="center"/>
      <protection locked="0"/>
    </xf>
    <xf numFmtId="164" fontId="45" fillId="12" borderId="7" xfId="0" applyNumberFormat="1" applyFont="1" applyFill="1" applyBorder="1" applyAlignment="1">
      <alignment horizontal="center" vertical="center" wrapText="1"/>
    </xf>
    <xf numFmtId="0" fontId="51" fillId="0" borderId="7" xfId="0" applyFont="1" applyBorder="1" applyAlignment="1" applyProtection="1">
      <alignment horizontal="center" vertical="center" wrapText="1"/>
      <protection locked="0"/>
    </xf>
    <xf numFmtId="164" fontId="64" fillId="0" borderId="7" xfId="5" applyNumberFormat="1" applyFont="1" applyFill="1" applyBorder="1" applyAlignment="1">
      <alignment horizontal="right" vertical="center" wrapText="1"/>
    </xf>
    <xf numFmtId="164" fontId="24" fillId="4" borderId="7" xfId="5" applyNumberFormat="1" applyFont="1" applyFill="1" applyBorder="1" applyAlignment="1">
      <alignment horizontal="right" vertical="center" wrapText="1"/>
    </xf>
    <xf numFmtId="164" fontId="24" fillId="0" borderId="0" xfId="5" applyNumberFormat="1" applyFont="1" applyFill="1"/>
    <xf numFmtId="44" fontId="16" fillId="0" borderId="7" xfId="2" applyFont="1" applyFill="1" applyBorder="1" applyAlignment="1">
      <alignment horizontal="center"/>
    </xf>
    <xf numFmtId="164" fontId="51" fillId="5" borderId="7" xfId="0" applyNumberFormat="1" applyFont="1" applyFill="1" applyBorder="1" applyAlignment="1" applyProtection="1">
      <alignment horizontal="center" vertical="center"/>
      <protection locked="0"/>
    </xf>
    <xf numFmtId="0" fontId="51" fillId="0" borderId="7" xfId="0" applyFont="1" applyBorder="1" applyAlignment="1" applyProtection="1">
      <alignment horizontal="center" vertical="center" wrapText="1"/>
      <protection locked="0"/>
    </xf>
    <xf numFmtId="0" fontId="11" fillId="0" borderId="11" xfId="0" applyFont="1" applyBorder="1"/>
    <xf numFmtId="0" fontId="0" fillId="0" borderId="0" xfId="0" applyBorder="1" applyAlignment="1">
      <alignment horizontal="left"/>
    </xf>
    <xf numFmtId="44" fontId="15" fillId="0" borderId="1" xfId="0" applyNumberFormat="1" applyFont="1" applyBorder="1" applyAlignment="1">
      <alignment horizontal="center" vertical="center"/>
    </xf>
    <xf numFmtId="164" fontId="55" fillId="5" borderId="7" xfId="0" applyNumberFormat="1" applyFont="1" applyFill="1" applyBorder="1" applyAlignment="1" applyProtection="1">
      <alignment horizontal="center" vertical="center"/>
      <protection locked="0"/>
    </xf>
    <xf numFmtId="0" fontId="66" fillId="0" borderId="14" xfId="0" applyFont="1" applyBorder="1" applyAlignment="1">
      <alignment horizontal="center" vertical="center" wrapText="1"/>
    </xf>
    <xf numFmtId="0" fontId="66" fillId="0" borderId="7" xfId="0" applyFont="1" applyBorder="1" applyAlignment="1">
      <alignment horizontal="center" vertical="center" wrapText="1"/>
    </xf>
    <xf numFmtId="0" fontId="17" fillId="4" borderId="7" xfId="0" applyFont="1" applyFill="1" applyBorder="1" applyAlignment="1">
      <alignment wrapText="1"/>
    </xf>
    <xf numFmtId="0" fontId="65" fillId="0" borderId="14" xfId="0" applyFont="1" applyBorder="1" applyAlignment="1">
      <alignment horizontal="center" vertical="center" wrapText="1"/>
    </xf>
    <xf numFmtId="44" fontId="65" fillId="0" borderId="7" xfId="2" applyFont="1" applyBorder="1" applyAlignment="1">
      <alignment vertical="center" wrapText="1"/>
    </xf>
    <xf numFmtId="0" fontId="65" fillId="0" borderId="7" xfId="0" applyFont="1" applyBorder="1" applyAlignment="1">
      <alignment horizontal="center" vertical="center" wrapText="1"/>
    </xf>
    <xf numFmtId="0" fontId="66" fillId="0" borderId="31" xfId="0" applyFont="1" applyBorder="1" applyAlignment="1">
      <alignment horizontal="center" vertical="center" wrapText="1"/>
    </xf>
    <xf numFmtId="0" fontId="65" fillId="0" borderId="0" xfId="0" applyFont="1" applyAlignment="1">
      <alignment horizontal="center" wrapText="1"/>
    </xf>
    <xf numFmtId="44" fontId="65" fillId="0" borderId="7" xfId="2" applyFont="1" applyFill="1" applyBorder="1" applyAlignment="1"/>
    <xf numFmtId="0" fontId="65" fillId="0" borderId="7" xfId="0" applyFont="1" applyBorder="1" applyAlignment="1">
      <alignment horizontal="center"/>
    </xf>
    <xf numFmtId="44" fontId="65" fillId="0" borderId="7" xfId="2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/>
    </xf>
    <xf numFmtId="44" fontId="67" fillId="0" borderId="7" xfId="2" applyFont="1" applyBorder="1" applyAlignment="1">
      <alignment horizontal="center" vertical="center" wrapText="1"/>
    </xf>
    <xf numFmtId="164" fontId="67" fillId="0" borderId="7" xfId="0" applyNumberFormat="1" applyFont="1" applyBorder="1" applyAlignment="1">
      <alignment horizontal="center"/>
    </xf>
    <xf numFmtId="0" fontId="65" fillId="4" borderId="7" xfId="0" applyFont="1" applyFill="1" applyBorder="1" applyAlignment="1">
      <alignment horizontal="center" vertical="center" wrapText="1"/>
    </xf>
    <xf numFmtId="0" fontId="17" fillId="0" borderId="7" xfId="0" applyFont="1" applyBorder="1"/>
    <xf numFmtId="164" fontId="67" fillId="0" borderId="7" xfId="0" applyNumberFormat="1" applyFont="1" applyBorder="1"/>
    <xf numFmtId="44" fontId="67" fillId="0" borderId="7" xfId="2" applyFont="1" applyBorder="1" applyAlignment="1">
      <alignment vertical="center" wrapText="1"/>
    </xf>
    <xf numFmtId="0" fontId="65" fillId="0" borderId="31" xfId="0" applyFont="1" applyFill="1" applyBorder="1" applyAlignment="1">
      <alignment horizontal="center" vertical="center" wrapText="1"/>
    </xf>
    <xf numFmtId="44" fontId="68" fillId="0" borderId="7" xfId="0" applyNumberFormat="1" applyFont="1" applyBorder="1" applyAlignment="1">
      <alignment horizontal="center" vertical="center"/>
    </xf>
    <xf numFmtId="0" fontId="65" fillId="0" borderId="7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/>
    </xf>
    <xf numFmtId="164" fontId="65" fillId="0" borderId="7" xfId="0" applyNumberFormat="1" applyFont="1" applyFill="1" applyBorder="1" applyAlignment="1">
      <alignment horizontal="center" vertical="center" wrapText="1"/>
    </xf>
    <xf numFmtId="0" fontId="65" fillId="0" borderId="7" xfId="0" applyFont="1" applyBorder="1" applyAlignment="1">
      <alignment vertical="center" wrapText="1"/>
    </xf>
    <xf numFmtId="44" fontId="65" fillId="0" borderId="7" xfId="2" applyFont="1" applyFill="1" applyBorder="1" applyAlignment="1">
      <alignment horizontal="center" vertical="center" wrapText="1"/>
    </xf>
    <xf numFmtId="43" fontId="17" fillId="0" borderId="7" xfId="1" applyFont="1" applyBorder="1"/>
    <xf numFmtId="44" fontId="17" fillId="0" borderId="7" xfId="2" applyFont="1" applyBorder="1" applyAlignment="1">
      <alignment vertical="center"/>
    </xf>
    <xf numFmtId="164" fontId="65" fillId="0" borderId="7" xfId="2" applyNumberFormat="1" applyFont="1" applyBorder="1" applyAlignment="1">
      <alignment horizontal="center" vertical="center" wrapText="1"/>
    </xf>
    <xf numFmtId="164" fontId="67" fillId="0" borderId="1" xfId="0" applyNumberFormat="1" applyFont="1" applyBorder="1"/>
    <xf numFmtId="164" fontId="67" fillId="0" borderId="3" xfId="0" applyNumberFormat="1" applyFont="1" applyBorder="1"/>
    <xf numFmtId="164" fontId="51" fillId="5" borderId="14" xfId="0" applyNumberFormat="1" applyFont="1" applyFill="1" applyBorder="1" applyAlignment="1" applyProtection="1">
      <alignment horizontal="center" vertical="center"/>
      <protection locked="0"/>
    </xf>
    <xf numFmtId="0" fontId="45" fillId="4" borderId="42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vertical="center" wrapText="1"/>
    </xf>
    <xf numFmtId="0" fontId="58" fillId="5" borderId="7" xfId="0" applyFont="1" applyFill="1" applyBorder="1" applyAlignment="1">
      <alignment horizontal="center" vertical="center"/>
    </xf>
    <xf numFmtId="0" fontId="58" fillId="3" borderId="1" xfId="0" applyFont="1" applyFill="1" applyBorder="1" applyAlignment="1">
      <alignment horizontal="center" vertical="center"/>
    </xf>
    <xf numFmtId="1" fontId="51" fillId="5" borderId="8" xfId="0" applyNumberFormat="1" applyFont="1" applyFill="1" applyBorder="1" applyAlignment="1" applyProtection="1">
      <alignment horizontal="justify" vertical="center"/>
      <protection locked="0"/>
    </xf>
    <xf numFmtId="44" fontId="56" fillId="5" borderId="7" xfId="0" applyNumberFormat="1" applyFont="1" applyFill="1" applyBorder="1" applyAlignment="1">
      <alignment horizontal="center" vertical="center"/>
    </xf>
    <xf numFmtId="0" fontId="11" fillId="5" borderId="11" xfId="0" applyFont="1" applyFill="1" applyBorder="1"/>
    <xf numFmtId="0" fontId="11" fillId="5" borderId="8" xfId="0" applyFont="1" applyFill="1" applyBorder="1"/>
    <xf numFmtId="0" fontId="11" fillId="4" borderId="3" xfId="0" applyFont="1" applyFill="1" applyBorder="1" applyAlignment="1">
      <alignment vertical="center" wrapText="1"/>
    </xf>
    <xf numFmtId="164" fontId="24" fillId="5" borderId="7" xfId="5" applyNumberFormat="1" applyFont="1" applyFill="1" applyBorder="1" applyAlignment="1">
      <alignment horizontal="right" vertical="center" wrapText="1"/>
    </xf>
    <xf numFmtId="0" fontId="69" fillId="5" borderId="7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wrapText="1"/>
    </xf>
    <xf numFmtId="0" fontId="69" fillId="5" borderId="7" xfId="0" applyFont="1" applyFill="1" applyBorder="1" applyAlignment="1">
      <alignment vertical="center" wrapText="1"/>
    </xf>
    <xf numFmtId="44" fontId="36" fillId="0" borderId="7" xfId="0" applyNumberFormat="1" applyFont="1" applyBorder="1" applyAlignment="1" applyProtection="1">
      <alignment vertical="center"/>
      <protection locked="0"/>
    </xf>
    <xf numFmtId="44" fontId="13" fillId="0" borderId="7" xfId="2" applyFont="1" applyFill="1" applyBorder="1" applyAlignment="1">
      <alignment horizontal="center" vertical="center"/>
    </xf>
    <xf numFmtId="44" fontId="6" fillId="0" borderId="7" xfId="2" applyFont="1" applyBorder="1" applyAlignment="1">
      <alignment horizontal="center" vertical="center"/>
    </xf>
    <xf numFmtId="44" fontId="8" fillId="0" borderId="7" xfId="2" applyFont="1" applyBorder="1" applyAlignment="1">
      <alignment horizontal="center" vertical="center"/>
    </xf>
    <xf numFmtId="164" fontId="49" fillId="5" borderId="7" xfId="0" applyNumberFormat="1" applyFont="1" applyFill="1" applyBorder="1" applyAlignment="1">
      <alignment horizontal="center" vertical="center"/>
    </xf>
    <xf numFmtId="164" fontId="7" fillId="19" borderId="7" xfId="0" applyNumberFormat="1" applyFont="1" applyFill="1" applyBorder="1" applyAlignment="1">
      <alignment horizontal="center"/>
    </xf>
    <xf numFmtId="0" fontId="51" fillId="0" borderId="7" xfId="0" applyFont="1" applyBorder="1" applyAlignment="1">
      <alignment horizontal="center" vertical="center" wrapText="1"/>
    </xf>
    <xf numFmtId="0" fontId="51" fillId="0" borderId="7" xfId="0" applyFont="1" applyBorder="1" applyAlignment="1" applyProtection="1">
      <alignment horizontal="center" vertical="center"/>
      <protection locked="0"/>
    </xf>
    <xf numFmtId="0" fontId="50" fillId="2" borderId="7" xfId="0" applyFont="1" applyFill="1" applyBorder="1" applyAlignment="1">
      <alignment horizontal="center" vertical="center" wrapText="1"/>
    </xf>
    <xf numFmtId="0" fontId="51" fillId="0" borderId="7" xfId="0" applyFont="1" applyBorder="1" applyAlignment="1" applyProtection="1">
      <alignment horizontal="center" vertical="center" wrapText="1"/>
      <protection locked="0"/>
    </xf>
    <xf numFmtId="0" fontId="51" fillId="0" borderId="7" xfId="0" applyFont="1" applyBorder="1" applyAlignment="1" applyProtection="1">
      <alignment horizontal="justify" vertical="center"/>
      <protection locked="0"/>
    </xf>
    <xf numFmtId="0" fontId="41" fillId="0" borderId="1" xfId="0" applyFont="1" applyBorder="1" applyAlignment="1">
      <alignment horizontal="center" vertical="center" wrapText="1"/>
    </xf>
    <xf numFmtId="44" fontId="45" fillId="4" borderId="42" xfId="2" applyFont="1" applyFill="1" applyBorder="1" applyAlignment="1">
      <alignment vertical="center" wrapText="1"/>
    </xf>
    <xf numFmtId="0" fontId="39" fillId="0" borderId="7" xfId="0" applyFont="1" applyBorder="1" applyAlignment="1"/>
    <xf numFmtId="0" fontId="41" fillId="0" borderId="7" xfId="0" applyFont="1" applyBorder="1" applyAlignment="1">
      <alignment horizontal="center" vertical="center" wrapText="1"/>
    </xf>
    <xf numFmtId="0" fontId="17" fillId="0" borderId="7" xfId="0" applyFont="1" applyBorder="1" applyAlignment="1"/>
    <xf numFmtId="0" fontId="33" fillId="16" borderId="17" xfId="0" applyFont="1" applyFill="1" applyBorder="1" applyAlignment="1"/>
    <xf numFmtId="0" fontId="9" fillId="16" borderId="22" xfId="0" applyFont="1" applyFill="1" applyBorder="1" applyAlignment="1"/>
    <xf numFmtId="44" fontId="6" fillId="0" borderId="7" xfId="2" applyFont="1" applyFill="1" applyBorder="1" applyAlignment="1">
      <alignment horizontal="center" vertical="center"/>
    </xf>
    <xf numFmtId="44" fontId="8" fillId="0" borderId="7" xfId="2" applyFont="1" applyFill="1" applyBorder="1" applyAlignment="1">
      <alignment vertical="center"/>
    </xf>
    <xf numFmtId="44" fontId="60" fillId="0" borderId="7" xfId="0" applyNumberFormat="1" applyFont="1" applyBorder="1" applyAlignment="1" applyProtection="1">
      <alignment vertical="center"/>
      <protection locked="0"/>
    </xf>
    <xf numFmtId="0" fontId="33" fillId="15" borderId="17" xfId="0" applyFont="1" applyFill="1" applyBorder="1" applyAlignment="1"/>
    <xf numFmtId="0" fontId="34" fillId="15" borderId="22" xfId="0" applyFont="1" applyFill="1" applyBorder="1" applyAlignment="1"/>
    <xf numFmtId="0" fontId="34" fillId="15" borderId="0" xfId="0" applyFont="1" applyFill="1" applyBorder="1" applyAlignment="1"/>
    <xf numFmtId="0" fontId="34" fillId="15" borderId="0" xfId="0" applyFont="1" applyFill="1" applyAlignment="1"/>
    <xf numFmtId="0" fontId="29" fillId="9" borderId="26" xfId="0" applyFont="1" applyFill="1" applyBorder="1" applyAlignment="1">
      <alignment horizontal="center" vertical="center" wrapText="1"/>
    </xf>
    <xf numFmtId="44" fontId="29" fillId="5" borderId="14" xfId="0" applyNumberFormat="1" applyFont="1" applyFill="1" applyBorder="1" applyAlignment="1" applyProtection="1">
      <alignment vertical="center"/>
      <protection locked="0"/>
    </xf>
    <xf numFmtId="0" fontId="51" fillId="0" borderId="0" xfId="0" applyFont="1" applyBorder="1" applyAlignment="1">
      <alignment horizontal="center" vertical="center"/>
    </xf>
    <xf numFmtId="0" fontId="51" fillId="0" borderId="7" xfId="0" applyFont="1" applyBorder="1" applyAlignment="1" applyProtection="1">
      <alignment vertical="center"/>
      <protection locked="0"/>
    </xf>
    <xf numFmtId="0" fontId="51" fillId="0" borderId="7" xfId="0" applyFont="1" applyBorder="1" applyAlignment="1" applyProtection="1">
      <alignment vertical="center" wrapText="1"/>
      <protection locked="0"/>
    </xf>
    <xf numFmtId="164" fontId="51" fillId="5" borderId="24" xfId="0" applyNumberFormat="1" applyFont="1" applyFill="1" applyBorder="1" applyAlignment="1" applyProtection="1">
      <alignment vertical="center"/>
      <protection locked="0"/>
    </xf>
    <xf numFmtId="164" fontId="10" fillId="5" borderId="14" xfId="0" applyNumberFormat="1" applyFont="1" applyFill="1" applyBorder="1" applyAlignment="1" applyProtection="1">
      <alignment horizontal="center" vertical="center"/>
      <protection locked="0"/>
    </xf>
    <xf numFmtId="164" fontId="0" fillId="0" borderId="0" xfId="0" applyNumberFormat="1"/>
    <xf numFmtId="44" fontId="71" fillId="3" borderId="31" xfId="0" applyNumberFormat="1" applyFont="1" applyFill="1" applyBorder="1" applyAlignment="1">
      <alignment horizontal="center" vertical="center"/>
    </xf>
    <xf numFmtId="44" fontId="72" fillId="3" borderId="31" xfId="0" applyNumberFormat="1" applyFont="1" applyFill="1" applyBorder="1" applyAlignment="1">
      <alignment horizontal="center" vertical="center"/>
    </xf>
    <xf numFmtId="164" fontId="50" fillId="3" borderId="0" xfId="2" applyNumberFormat="1" applyFont="1" applyFill="1" applyBorder="1" applyAlignment="1">
      <alignment vertical="center"/>
    </xf>
    <xf numFmtId="164" fontId="10" fillId="5" borderId="7" xfId="0" applyNumberFormat="1" applyFont="1" applyFill="1" applyBorder="1" applyAlignment="1" applyProtection="1">
      <alignment horizontal="center" vertical="center"/>
      <protection locked="0"/>
    </xf>
    <xf numFmtId="164" fontId="73" fillId="0" borderId="7" xfId="5" applyNumberFormat="1" applyFont="1" applyFill="1" applyBorder="1" applyAlignment="1">
      <alignment horizontal="right" vertical="center" wrapText="1"/>
    </xf>
    <xf numFmtId="164" fontId="73" fillId="0" borderId="7" xfId="5" applyNumberFormat="1" applyFont="1" applyFill="1" applyBorder="1" applyAlignment="1">
      <alignment horizontal="right" vertical="center"/>
    </xf>
    <xf numFmtId="164" fontId="10" fillId="0" borderId="7" xfId="5" applyNumberFormat="1" applyFont="1" applyFill="1" applyBorder="1" applyAlignment="1">
      <alignment horizontal="right" vertical="center" wrapText="1"/>
    </xf>
    <xf numFmtId="164" fontId="73" fillId="4" borderId="7" xfId="5" applyNumberFormat="1" applyFont="1" applyFill="1" applyBorder="1" applyAlignment="1">
      <alignment horizontal="right" vertical="center" wrapText="1"/>
    </xf>
    <xf numFmtId="164" fontId="73" fillId="0" borderId="0" xfId="5" applyNumberFormat="1" applyFont="1" applyFill="1"/>
    <xf numFmtId="44" fontId="2" fillId="0" borderId="7" xfId="2" applyFont="1" applyFill="1" applyBorder="1" applyAlignment="1">
      <alignment horizontal="center"/>
    </xf>
    <xf numFmtId="44" fontId="56" fillId="0" borderId="7" xfId="0" applyNumberFormat="1" applyFont="1" applyBorder="1" applyAlignment="1">
      <alignment horizontal="center"/>
    </xf>
    <xf numFmtId="0" fontId="29" fillId="5" borderId="1" xfId="0" applyFont="1" applyFill="1" applyBorder="1" applyAlignment="1" applyProtection="1">
      <alignment horizontal="center" vertical="center"/>
      <protection locked="0"/>
    </xf>
    <xf numFmtId="44" fontId="8" fillId="0" borderId="2" xfId="2" applyFont="1" applyFill="1" applyBorder="1" applyAlignment="1">
      <alignment horizontal="center" vertical="center"/>
    </xf>
    <xf numFmtId="44" fontId="29" fillId="5" borderId="3" xfId="0" applyNumberFormat="1" applyFont="1" applyFill="1" applyBorder="1" applyAlignment="1" applyProtection="1">
      <alignment vertical="center"/>
      <protection locked="0"/>
    </xf>
    <xf numFmtId="0" fontId="9" fillId="16" borderId="7" xfId="0" applyFont="1" applyFill="1" applyBorder="1" applyAlignment="1"/>
    <xf numFmtId="44" fontId="36" fillId="5" borderId="7" xfId="0" applyNumberFormat="1" applyFont="1" applyFill="1" applyBorder="1" applyAlignment="1" applyProtection="1">
      <alignment vertical="center"/>
      <protection locked="0"/>
    </xf>
    <xf numFmtId="0" fontId="34" fillId="15" borderId="7" xfId="0" applyFont="1" applyFill="1" applyBorder="1" applyAlignment="1"/>
    <xf numFmtId="0" fontId="29" fillId="5" borderId="1" xfId="0" applyFont="1" applyFill="1" applyBorder="1" applyAlignment="1">
      <alignment vertical="center"/>
    </xf>
    <xf numFmtId="44" fontId="15" fillId="0" borderId="13" xfId="2" applyFont="1" applyFill="1" applyBorder="1" applyAlignment="1">
      <alignment horizontal="center" vertical="center"/>
    </xf>
    <xf numFmtId="44" fontId="15" fillId="0" borderId="1" xfId="2" applyFont="1" applyFill="1" applyBorder="1" applyAlignment="1">
      <alignment horizontal="center" vertical="center"/>
    </xf>
    <xf numFmtId="0" fontId="31" fillId="0" borderId="1" xfId="0" applyFont="1" applyBorder="1" applyAlignment="1" applyProtection="1">
      <alignment horizontal="center" vertical="center"/>
      <protection locked="0"/>
    </xf>
    <xf numFmtId="0" fontId="31" fillId="4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5" borderId="1" xfId="0" applyFill="1" applyBorder="1"/>
    <xf numFmtId="0" fontId="0" fillId="4" borderId="9" xfId="0" applyFill="1" applyBorder="1"/>
    <xf numFmtId="0" fontId="0" fillId="0" borderId="9" xfId="0" applyBorder="1"/>
    <xf numFmtId="0" fontId="1" fillId="5" borderId="13" xfId="0" applyFont="1" applyFill="1" applyBorder="1"/>
    <xf numFmtId="0" fontId="1" fillId="5" borderId="1" xfId="0" applyFont="1" applyFill="1" applyBorder="1"/>
    <xf numFmtId="0" fontId="0" fillId="4" borderId="1" xfId="0" applyFill="1" applyBorder="1"/>
    <xf numFmtId="164" fontId="29" fillId="5" borderId="7" xfId="0" applyNumberFormat="1" applyFont="1" applyFill="1" applyBorder="1" applyAlignment="1" applyProtection="1">
      <alignment vertical="center"/>
      <protection locked="0"/>
    </xf>
    <xf numFmtId="44" fontId="31" fillId="5" borderId="7" xfId="0" applyNumberFormat="1" applyFont="1" applyFill="1" applyBorder="1" applyAlignment="1" applyProtection="1">
      <alignment vertical="center"/>
      <protection locked="0"/>
    </xf>
    <xf numFmtId="44" fontId="60" fillId="5" borderId="7" xfId="0" applyNumberFormat="1" applyFont="1" applyFill="1" applyBorder="1" applyAlignment="1" applyProtection="1">
      <alignment vertical="center"/>
      <protection locked="0"/>
    </xf>
    <xf numFmtId="44" fontId="13" fillId="0" borderId="7" xfId="2" applyFont="1" applyBorder="1" applyAlignment="1">
      <alignment horizontal="center" vertical="center"/>
    </xf>
    <xf numFmtId="44" fontId="6" fillId="4" borderId="7" xfId="2" applyFont="1" applyFill="1" applyBorder="1" applyAlignment="1">
      <alignment horizontal="center" vertical="center"/>
    </xf>
    <xf numFmtId="44" fontId="8" fillId="4" borderId="7" xfId="2" applyFont="1" applyFill="1" applyBorder="1" applyAlignment="1">
      <alignment horizontal="center" vertical="center"/>
    </xf>
    <xf numFmtId="44" fontId="0" fillId="5" borderId="7" xfId="2" applyFont="1" applyFill="1" applyBorder="1" applyAlignment="1">
      <alignment vertical="center"/>
    </xf>
    <xf numFmtId="44" fontId="31" fillId="4" borderId="7" xfId="0" applyNumberFormat="1" applyFont="1" applyFill="1" applyBorder="1" applyAlignment="1" applyProtection="1">
      <alignment horizontal="center" vertical="center"/>
      <protection locked="0"/>
    </xf>
    <xf numFmtId="44" fontId="60" fillId="4" borderId="7" xfId="0" applyNumberFormat="1" applyFont="1" applyFill="1" applyBorder="1" applyAlignment="1" applyProtection="1">
      <alignment horizontal="center" vertical="center"/>
      <protection locked="0"/>
    </xf>
    <xf numFmtId="0" fontId="13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44" fontId="36" fillId="0" borderId="7" xfId="0" applyNumberFormat="1" applyFont="1" applyBorder="1" applyAlignment="1" applyProtection="1">
      <alignment horizontal="center" vertical="center"/>
      <protection locked="0"/>
    </xf>
    <xf numFmtId="164" fontId="8" fillId="0" borderId="7" xfId="0" applyNumberFormat="1" applyFont="1" applyBorder="1" applyAlignment="1">
      <alignment horizontal="center" vertical="center"/>
    </xf>
    <xf numFmtId="164" fontId="24" fillId="0" borderId="7" xfId="5" applyNumberFormat="1" applyFont="1" applyFill="1" applyBorder="1"/>
    <xf numFmtId="4" fontId="8" fillId="0" borderId="7" xfId="0" applyNumberFormat="1" applyFont="1" applyBorder="1" applyAlignment="1">
      <alignment horizontal="center" vertical="center"/>
    </xf>
    <xf numFmtId="165" fontId="8" fillId="0" borderId="7" xfId="2" applyNumberFormat="1" applyFont="1" applyFill="1" applyBorder="1" applyAlignment="1">
      <alignment horizontal="center" vertical="center"/>
    </xf>
    <xf numFmtId="4" fontId="13" fillId="0" borderId="7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4" fontId="0" fillId="0" borderId="7" xfId="0" applyNumberFormat="1" applyBorder="1" applyAlignment="1">
      <alignment horizontal="center" vertical="center"/>
    </xf>
    <xf numFmtId="44" fontId="0" fillId="0" borderId="7" xfId="0" applyNumberFormat="1" applyBorder="1" applyAlignment="1">
      <alignment horizontal="center" vertical="center"/>
    </xf>
    <xf numFmtId="0" fontId="74" fillId="19" borderId="0" xfId="0" applyFont="1" applyFill="1"/>
    <xf numFmtId="0" fontId="70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164" fontId="63" fillId="17" borderId="0" xfId="2" applyNumberFormat="1" applyFont="1" applyFill="1" applyAlignment="1">
      <alignment horizontal="center" vertical="center"/>
    </xf>
    <xf numFmtId="44" fontId="63" fillId="17" borderId="0" xfId="2" applyFont="1" applyFill="1" applyAlignment="1">
      <alignment horizontal="center" vertical="center"/>
    </xf>
    <xf numFmtId="0" fontId="51" fillId="0" borderId="7" xfId="0" applyFont="1" applyBorder="1" applyAlignment="1">
      <alignment horizontal="center" vertical="center" wrapText="1"/>
    </xf>
    <xf numFmtId="9" fontId="51" fillId="0" borderId="7" xfId="0" applyNumberFormat="1" applyFont="1" applyBorder="1" applyAlignment="1" applyProtection="1">
      <alignment horizontal="center" vertical="center"/>
      <protection locked="0"/>
    </xf>
    <xf numFmtId="0" fontId="51" fillId="0" borderId="7" xfId="0" applyFont="1" applyBorder="1" applyAlignment="1" applyProtection="1">
      <alignment horizontal="center" vertical="center"/>
      <protection locked="0"/>
    </xf>
    <xf numFmtId="0" fontId="51" fillId="0" borderId="7" xfId="0" applyFont="1" applyBorder="1" applyAlignment="1" applyProtection="1">
      <alignment horizontal="justify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58" fillId="3" borderId="1" xfId="0" applyFont="1" applyFill="1" applyBorder="1" applyAlignment="1">
      <alignment horizontal="center"/>
    </xf>
    <xf numFmtId="0" fontId="58" fillId="3" borderId="3" xfId="0" applyFont="1" applyFill="1" applyBorder="1" applyAlignment="1">
      <alignment horizontal="center"/>
    </xf>
    <xf numFmtId="44" fontId="14" fillId="0" borderId="0" xfId="0" applyNumberFormat="1" applyFont="1" applyAlignment="1">
      <alignment horizontal="center" vertical="center"/>
    </xf>
    <xf numFmtId="44" fontId="16" fillId="0" borderId="0" xfId="2" applyFont="1" applyFill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48" fillId="19" borderId="0" xfId="0" applyFont="1" applyFill="1" applyAlignment="1">
      <alignment horizontal="center" vertical="center"/>
    </xf>
    <xf numFmtId="0" fontId="0" fillId="7" borderId="17" xfId="0" applyFill="1" applyBorder="1" applyAlignment="1">
      <alignment horizontal="center" vertical="center" wrapText="1"/>
    </xf>
    <xf numFmtId="0" fontId="0" fillId="7" borderId="30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15" xfId="0" applyFill="1" applyBorder="1" applyAlignment="1">
      <alignment horizontal="center" vertical="center" wrapText="1"/>
    </xf>
    <xf numFmtId="0" fontId="0" fillId="7" borderId="21" xfId="0" applyFill="1" applyBorder="1" applyAlignment="1">
      <alignment horizontal="center" vertical="center" wrapText="1"/>
    </xf>
    <xf numFmtId="0" fontId="0" fillId="7" borderId="24" xfId="0" applyFill="1" applyBorder="1" applyAlignment="1">
      <alignment horizontal="center" vertical="center" wrapText="1"/>
    </xf>
    <xf numFmtId="0" fontId="0" fillId="7" borderId="16" xfId="0" applyFill="1" applyBorder="1" applyAlignment="1">
      <alignment horizontal="center" vertical="center" wrapText="1"/>
    </xf>
    <xf numFmtId="0" fontId="0" fillId="7" borderId="15" xfId="0" applyFill="1" applyBorder="1" applyAlignment="1">
      <alignment horizontal="center" vertical="center" wrapText="1"/>
    </xf>
    <xf numFmtId="0" fontId="0" fillId="7" borderId="16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20" fillId="15" borderId="0" xfId="0" applyFont="1" applyFill="1" applyAlignment="1">
      <alignment horizontal="center" vertical="center"/>
    </xf>
    <xf numFmtId="0" fontId="19" fillId="16" borderId="0" xfId="0" applyFont="1" applyFill="1" applyAlignment="1">
      <alignment horizontal="center" vertical="center"/>
    </xf>
    <xf numFmtId="0" fontId="20" fillId="6" borderId="0" xfId="0" applyFont="1" applyFill="1" applyAlignment="1">
      <alignment horizontal="center" vertical="center"/>
    </xf>
    <xf numFmtId="0" fontId="21" fillId="3" borderId="0" xfId="0" applyFont="1" applyFill="1" applyAlignment="1">
      <alignment horizontal="center" vertical="center"/>
    </xf>
    <xf numFmtId="44" fontId="74" fillId="19" borderId="0" xfId="0" applyNumberFormat="1" applyFont="1" applyFill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8" borderId="4" xfId="0" applyFill="1" applyBorder="1" applyAlignment="1">
      <alignment horizontal="center" vertical="center" wrapText="1"/>
    </xf>
    <xf numFmtId="0" fontId="0" fillId="8" borderId="5" xfId="0" applyFill="1" applyBorder="1" applyAlignment="1">
      <alignment horizontal="center" vertical="center" wrapText="1"/>
    </xf>
    <xf numFmtId="0" fontId="34" fillId="19" borderId="1" xfId="0" applyFont="1" applyFill="1" applyBorder="1" applyAlignment="1">
      <alignment horizontal="center"/>
    </xf>
    <xf numFmtId="0" fontId="34" fillId="19" borderId="2" xfId="0" applyFont="1" applyFill="1" applyBorder="1" applyAlignment="1">
      <alignment horizontal="center"/>
    </xf>
    <xf numFmtId="0" fontId="27" fillId="15" borderId="17" xfId="0" applyFont="1" applyFill="1" applyBorder="1" applyAlignment="1">
      <alignment horizontal="center" vertical="center" wrapText="1"/>
    </xf>
    <xf numFmtId="0" fontId="28" fillId="15" borderId="22" xfId="0" applyFont="1" applyFill="1" applyBorder="1" applyAlignment="1">
      <alignment horizontal="center" vertical="center" wrapText="1"/>
    </xf>
    <xf numFmtId="0" fontId="28" fillId="15" borderId="6" xfId="0" applyFont="1" applyFill="1" applyBorder="1" applyAlignment="1">
      <alignment horizontal="center" vertical="center" wrapText="1"/>
    </xf>
    <xf numFmtId="0" fontId="35" fillId="5" borderId="17" xfId="0" applyFont="1" applyFill="1" applyBorder="1" applyAlignment="1">
      <alignment horizontal="center" vertical="center"/>
    </xf>
    <xf numFmtId="0" fontId="35" fillId="5" borderId="22" xfId="0" applyFont="1" applyFill="1" applyBorder="1" applyAlignment="1">
      <alignment horizontal="center" vertical="center"/>
    </xf>
    <xf numFmtId="0" fontId="35" fillId="5" borderId="23" xfId="0" applyFont="1" applyFill="1" applyBorder="1" applyAlignment="1">
      <alignment horizontal="center" vertical="center"/>
    </xf>
    <xf numFmtId="0" fontId="35" fillId="5" borderId="21" xfId="0" applyFont="1" applyFill="1" applyBorder="1" applyAlignment="1">
      <alignment horizontal="center" vertical="center"/>
    </xf>
    <xf numFmtId="0" fontId="35" fillId="5" borderId="26" xfId="0" applyFont="1" applyFill="1" applyBorder="1" applyAlignment="1">
      <alignment horizontal="center" vertical="center"/>
    </xf>
    <xf numFmtId="0" fontId="35" fillId="5" borderId="27" xfId="0" applyFont="1" applyFill="1" applyBorder="1" applyAlignment="1">
      <alignment horizontal="center" vertical="center"/>
    </xf>
    <xf numFmtId="0" fontId="30" fillId="19" borderId="16" xfId="0" applyFont="1" applyFill="1" applyBorder="1" applyAlignment="1">
      <alignment horizontal="center" vertical="center"/>
    </xf>
    <xf numFmtId="0" fontId="30" fillId="19" borderId="0" xfId="0" applyFont="1" applyFill="1" applyAlignment="1">
      <alignment horizontal="center" vertical="center"/>
    </xf>
    <xf numFmtId="0" fontId="30" fillId="19" borderId="12" xfId="0" applyFont="1" applyFill="1" applyBorder="1" applyAlignment="1">
      <alignment horizontal="center" vertical="center"/>
    </xf>
    <xf numFmtId="44" fontId="39" fillId="0" borderId="0" xfId="0" applyNumberFormat="1" applyFont="1" applyAlignment="1">
      <alignment horizontal="center"/>
    </xf>
    <xf numFmtId="0" fontId="45" fillId="0" borderId="1" xfId="0" applyFont="1" applyBorder="1" applyAlignment="1">
      <alignment horizontal="center" vertical="center" wrapText="1"/>
    </xf>
    <xf numFmtId="0" fontId="45" fillId="0" borderId="3" xfId="0" applyFont="1" applyBorder="1" applyAlignment="1">
      <alignment horizontal="center" vertical="center" wrapText="1"/>
    </xf>
    <xf numFmtId="164" fontId="37" fillId="13" borderId="10" xfId="0" applyNumberFormat="1" applyFont="1" applyFill="1" applyBorder="1" applyAlignment="1">
      <alignment horizontal="right" vertical="center"/>
    </xf>
    <xf numFmtId="0" fontId="46" fillId="12" borderId="52" xfId="0" applyFont="1" applyFill="1" applyBorder="1" applyAlignment="1">
      <alignment horizontal="center" vertical="center" wrapText="1"/>
    </xf>
    <xf numFmtId="0" fontId="46" fillId="12" borderId="53" xfId="0" applyFont="1" applyFill="1" applyBorder="1" applyAlignment="1">
      <alignment horizontal="center" vertical="center" wrapText="1"/>
    </xf>
    <xf numFmtId="0" fontId="45" fillId="4" borderId="52" xfId="0" applyFont="1" applyFill="1" applyBorder="1" applyAlignment="1">
      <alignment horizontal="center"/>
    </xf>
    <xf numFmtId="0" fontId="45" fillId="4" borderId="54" xfId="0" applyFont="1" applyFill="1" applyBorder="1" applyAlignment="1">
      <alignment horizontal="center"/>
    </xf>
    <xf numFmtId="0" fontId="45" fillId="4" borderId="55" xfId="0" applyFont="1" applyFill="1" applyBorder="1" applyAlignment="1">
      <alignment horizontal="center"/>
    </xf>
    <xf numFmtId="0" fontId="46" fillId="12" borderId="62" xfId="0" applyFont="1" applyFill="1" applyBorder="1" applyAlignment="1">
      <alignment horizontal="center" vertical="center" wrapText="1"/>
    </xf>
    <xf numFmtId="0" fontId="46" fillId="12" borderId="54" xfId="0" applyFont="1" applyFill="1" applyBorder="1" applyAlignment="1">
      <alignment horizontal="center" vertical="center" wrapText="1"/>
    </xf>
    <xf numFmtId="0" fontId="45" fillId="7" borderId="56" xfId="0" applyFont="1" applyFill="1" applyBorder="1" applyAlignment="1">
      <alignment horizontal="center" vertical="center" wrapText="1"/>
    </xf>
    <xf numFmtId="0" fontId="45" fillId="7" borderId="57" xfId="0" applyFont="1" applyFill="1" applyBorder="1" applyAlignment="1">
      <alignment horizontal="center" vertical="center" wrapText="1"/>
    </xf>
    <xf numFmtId="0" fontId="45" fillId="7" borderId="59" xfId="0" applyFont="1" applyFill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44" fontId="41" fillId="9" borderId="1" xfId="2" applyFont="1" applyFill="1" applyBorder="1" applyAlignment="1">
      <alignment horizontal="center"/>
    </xf>
    <xf numFmtId="44" fontId="41" fillId="9" borderId="3" xfId="2" applyFont="1" applyFill="1" applyBorder="1" applyAlignment="1">
      <alignment horizontal="center"/>
    </xf>
    <xf numFmtId="164" fontId="41" fillId="9" borderId="1" xfId="0" applyNumberFormat="1" applyFont="1" applyFill="1" applyBorder="1" applyAlignment="1">
      <alignment horizontal="center"/>
    </xf>
    <xf numFmtId="164" fontId="41" fillId="9" borderId="3" xfId="0" applyNumberFormat="1" applyFont="1" applyFill="1" applyBorder="1" applyAlignment="1">
      <alignment horizontal="center"/>
    </xf>
    <xf numFmtId="164" fontId="41" fillId="9" borderId="1" xfId="0" applyNumberFormat="1" applyFont="1" applyFill="1" applyBorder="1" applyAlignment="1">
      <alignment horizontal="center" wrapText="1"/>
    </xf>
    <xf numFmtId="164" fontId="41" fillId="9" borderId="3" xfId="0" applyNumberFormat="1" applyFont="1" applyFill="1" applyBorder="1" applyAlignment="1">
      <alignment horizontal="center" wrapText="1"/>
    </xf>
    <xf numFmtId="8" fontId="45" fillId="0" borderId="1" xfId="0" applyNumberFormat="1" applyFont="1" applyBorder="1" applyAlignment="1">
      <alignment horizontal="center" vertical="center" wrapText="1"/>
    </xf>
    <xf numFmtId="8" fontId="45" fillId="0" borderId="3" xfId="0" applyNumberFormat="1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/>
    </xf>
    <xf numFmtId="0" fontId="39" fillId="0" borderId="3" xfId="0" applyFont="1" applyBorder="1" applyAlignment="1">
      <alignment horizontal="center"/>
    </xf>
    <xf numFmtId="44" fontId="45" fillId="0" borderId="1" xfId="2" applyFont="1" applyBorder="1" applyAlignment="1">
      <alignment horizontal="center" vertical="center" wrapText="1"/>
    </xf>
    <xf numFmtId="44" fontId="45" fillId="0" borderId="3" xfId="2" applyFont="1" applyBorder="1" applyAlignment="1">
      <alignment horizontal="center" vertical="center" wrapText="1"/>
    </xf>
    <xf numFmtId="44" fontId="67" fillId="0" borderId="1" xfId="2" applyFont="1" applyBorder="1" applyAlignment="1">
      <alignment horizontal="center" vertical="center" wrapText="1"/>
    </xf>
    <xf numFmtId="44" fontId="67" fillId="0" borderId="3" xfId="2" applyFont="1" applyBorder="1" applyAlignment="1">
      <alignment horizontal="center" vertical="center" wrapText="1"/>
    </xf>
    <xf numFmtId="0" fontId="45" fillId="0" borderId="2" xfId="0" applyFont="1" applyBorder="1" applyAlignment="1">
      <alignment horizontal="center" vertical="center" wrapText="1"/>
    </xf>
    <xf numFmtId="0" fontId="45" fillId="12" borderId="7" xfId="0" applyFont="1" applyFill="1" applyBorder="1" applyAlignment="1">
      <alignment horizontal="center" vertical="center" wrapText="1"/>
    </xf>
    <xf numFmtId="0" fontId="41" fillId="0" borderId="13" xfId="0" applyFont="1" applyBorder="1" applyAlignment="1">
      <alignment horizontal="center" vertical="center" wrapText="1"/>
    </xf>
    <xf numFmtId="0" fontId="41" fillId="0" borderId="29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6" fillId="12" borderId="1" xfId="0" applyFont="1" applyFill="1" applyBorder="1" applyAlignment="1">
      <alignment horizontal="center" vertical="center" wrapText="1"/>
    </xf>
    <xf numFmtId="0" fontId="46" fillId="12" borderId="2" xfId="0" applyFont="1" applyFill="1" applyBorder="1" applyAlignment="1">
      <alignment horizontal="center" vertical="center" wrapText="1"/>
    </xf>
    <xf numFmtId="0" fontId="46" fillId="12" borderId="3" xfId="0" applyFont="1" applyFill="1" applyBorder="1" applyAlignment="1">
      <alignment horizontal="center" vertical="center" wrapText="1"/>
    </xf>
    <xf numFmtId="0" fontId="45" fillId="0" borderId="42" xfId="0" applyFont="1" applyBorder="1" applyAlignment="1">
      <alignment vertical="center" wrapText="1"/>
    </xf>
    <xf numFmtId="0" fontId="45" fillId="0" borderId="43" xfId="0" applyFont="1" applyBorder="1" applyAlignment="1">
      <alignment vertical="center" wrapText="1"/>
    </xf>
    <xf numFmtId="0" fontId="45" fillId="12" borderId="42" xfId="0" applyFont="1" applyFill="1" applyBorder="1" applyAlignment="1">
      <alignment vertical="center" wrapText="1"/>
    </xf>
    <xf numFmtId="0" fontId="45" fillId="12" borderId="28" xfId="0" applyFont="1" applyFill="1" applyBorder="1" applyAlignment="1">
      <alignment vertical="center" wrapText="1"/>
    </xf>
    <xf numFmtId="0" fontId="45" fillId="12" borderId="42" xfId="0" applyFont="1" applyFill="1" applyBorder="1" applyAlignment="1">
      <alignment horizontal="center" vertical="center" wrapText="1"/>
    </xf>
    <xf numFmtId="0" fontId="45" fillId="12" borderId="43" xfId="0" applyFont="1" applyFill="1" applyBorder="1" applyAlignment="1">
      <alignment horizontal="center" vertical="center" wrapText="1"/>
    </xf>
    <xf numFmtId="9" fontId="45" fillId="0" borderId="28" xfId="3" applyFont="1" applyBorder="1" applyAlignment="1">
      <alignment horizontal="center" vertical="center" wrapText="1"/>
    </xf>
    <xf numFmtId="9" fontId="45" fillId="0" borderId="63" xfId="3" applyFont="1" applyBorder="1" applyAlignment="1">
      <alignment horizontal="center" vertical="center" wrapText="1"/>
    </xf>
    <xf numFmtId="0" fontId="46" fillId="12" borderId="7" xfId="0" applyFont="1" applyFill="1" applyBorder="1" applyAlignment="1">
      <alignment horizontal="center" vertical="center" wrapText="1"/>
    </xf>
    <xf numFmtId="0" fontId="45" fillId="0" borderId="45" xfId="0" applyFont="1" applyBorder="1" applyAlignment="1">
      <alignment vertical="center" wrapText="1"/>
    </xf>
    <xf numFmtId="0" fontId="45" fillId="0" borderId="67" xfId="0" applyFont="1" applyBorder="1" applyAlignment="1">
      <alignment vertical="center" wrapText="1"/>
    </xf>
    <xf numFmtId="0" fontId="45" fillId="0" borderId="28" xfId="0" applyFont="1" applyBorder="1" applyAlignment="1">
      <alignment vertical="center" wrapText="1"/>
    </xf>
    <xf numFmtId="0" fontId="45" fillId="12" borderId="4" xfId="0" applyFont="1" applyFill="1" applyBorder="1" applyAlignment="1">
      <alignment horizontal="center" vertical="center" wrapText="1"/>
    </xf>
    <xf numFmtId="0" fontId="45" fillId="12" borderId="6" xfId="0" applyFont="1" applyFill="1" applyBorder="1" applyAlignment="1">
      <alignment horizontal="center" vertical="center" wrapText="1"/>
    </xf>
    <xf numFmtId="0" fontId="45" fillId="12" borderId="5" xfId="0" applyFont="1" applyFill="1" applyBorder="1" applyAlignment="1">
      <alignment horizontal="center" vertical="center" wrapText="1"/>
    </xf>
    <xf numFmtId="0" fontId="44" fillId="12" borderId="51" xfId="0" applyFont="1" applyFill="1" applyBorder="1" applyAlignment="1">
      <alignment horizontal="center" vertical="center" wrapText="1"/>
    </xf>
    <xf numFmtId="0" fontId="44" fillId="12" borderId="5" xfId="0" applyFont="1" applyFill="1" applyBorder="1" applyAlignment="1">
      <alignment horizontal="center" vertical="center" wrapText="1"/>
    </xf>
    <xf numFmtId="0" fontId="45" fillId="4" borderId="42" xfId="0" applyFont="1" applyFill="1" applyBorder="1" applyAlignment="1">
      <alignment vertical="center" wrapText="1"/>
    </xf>
    <xf numFmtId="0" fontId="45" fillId="4" borderId="43" xfId="0" applyFont="1" applyFill="1" applyBorder="1" applyAlignment="1">
      <alignment vertical="center" wrapText="1"/>
    </xf>
    <xf numFmtId="0" fontId="44" fillId="12" borderId="49" xfId="0" applyFont="1" applyFill="1" applyBorder="1" applyAlignment="1">
      <alignment horizontal="center" vertical="center" wrapText="1"/>
    </xf>
    <xf numFmtId="0" fontId="44" fillId="12" borderId="50" xfId="0" applyFont="1" applyFill="1" applyBorder="1" applyAlignment="1">
      <alignment horizontal="center" vertical="center" wrapText="1"/>
    </xf>
    <xf numFmtId="0" fontId="45" fillId="12" borderId="37" xfId="0" applyFont="1" applyFill="1" applyBorder="1" applyAlignment="1">
      <alignment horizontal="left" vertical="center" wrapText="1"/>
    </xf>
    <xf numFmtId="0" fontId="45" fillId="0" borderId="38" xfId="0" applyFont="1" applyBorder="1" applyAlignment="1">
      <alignment horizontal="left" vertical="center" wrapText="1"/>
    </xf>
    <xf numFmtId="0" fontId="45" fillId="0" borderId="39" xfId="0" applyFont="1" applyBorder="1" applyAlignment="1">
      <alignment horizontal="left" vertical="center" wrapText="1"/>
    </xf>
    <xf numFmtId="0" fontId="45" fillId="0" borderId="50" xfId="0" applyFont="1" applyBorder="1" applyAlignment="1">
      <alignment horizontal="left" vertical="center" wrapText="1"/>
    </xf>
    <xf numFmtId="0" fontId="45" fillId="4" borderId="38" xfId="0" applyFont="1" applyFill="1" applyBorder="1" applyAlignment="1">
      <alignment horizontal="left" vertical="center" wrapText="1"/>
    </xf>
    <xf numFmtId="0" fontId="45" fillId="4" borderId="39" xfId="0" applyFont="1" applyFill="1" applyBorder="1" applyAlignment="1">
      <alignment horizontal="left" vertical="center" wrapText="1"/>
    </xf>
    <xf numFmtId="0" fontId="45" fillId="4" borderId="50" xfId="0" applyFont="1" applyFill="1" applyBorder="1" applyAlignment="1">
      <alignment horizontal="left" vertical="center" wrapText="1"/>
    </xf>
    <xf numFmtId="0" fontId="45" fillId="4" borderId="40" xfId="0" applyFont="1" applyFill="1" applyBorder="1" applyAlignment="1">
      <alignment horizontal="left" vertical="center" wrapText="1"/>
    </xf>
    <xf numFmtId="164" fontId="41" fillId="9" borderId="1" xfId="2" applyNumberFormat="1" applyFont="1" applyFill="1" applyBorder="1" applyAlignment="1">
      <alignment horizontal="center"/>
    </xf>
    <xf numFmtId="0" fontId="39" fillId="0" borderId="34" xfId="0" applyFont="1" applyBorder="1" applyAlignment="1">
      <alignment horizontal="center"/>
    </xf>
    <xf numFmtId="44" fontId="37" fillId="13" borderId="10" xfId="2" applyFont="1" applyFill="1" applyBorder="1" applyAlignment="1">
      <alignment horizontal="center"/>
    </xf>
    <xf numFmtId="0" fontId="41" fillId="0" borderId="7" xfId="0" applyFont="1" applyBorder="1" applyAlignment="1">
      <alignment horizontal="center" vertical="center" wrapText="1"/>
    </xf>
    <xf numFmtId="0" fontId="45" fillId="7" borderId="42" xfId="0" applyFont="1" applyFill="1" applyBorder="1" applyAlignment="1">
      <alignment horizontal="center" vertical="center" wrapText="1"/>
    </xf>
    <xf numFmtId="44" fontId="45" fillId="7" borderId="4" xfId="0" applyNumberFormat="1" applyFont="1" applyFill="1" applyBorder="1" applyAlignment="1">
      <alignment horizontal="center" vertical="center"/>
    </xf>
    <xf numFmtId="44" fontId="45" fillId="7" borderId="5" xfId="0" applyNumberFormat="1" applyFont="1" applyFill="1" applyBorder="1" applyAlignment="1">
      <alignment horizontal="center" vertical="center"/>
    </xf>
    <xf numFmtId="164" fontId="45" fillId="7" borderId="4" xfId="0" applyNumberFormat="1" applyFont="1" applyFill="1" applyBorder="1" applyAlignment="1">
      <alignment horizontal="center" vertical="center" wrapText="1"/>
    </xf>
    <xf numFmtId="0" fontId="45" fillId="7" borderId="5" xfId="0" applyFont="1" applyFill="1" applyBorder="1" applyAlignment="1">
      <alignment horizontal="center" vertical="center" wrapText="1"/>
    </xf>
    <xf numFmtId="44" fontId="45" fillId="7" borderId="17" xfId="0" applyNumberFormat="1" applyFont="1" applyFill="1" applyBorder="1" applyAlignment="1">
      <alignment horizontal="center" vertical="center" wrapText="1"/>
    </xf>
    <xf numFmtId="0" fontId="45" fillId="7" borderId="4" xfId="0" applyFont="1" applyFill="1" applyBorder="1" applyAlignment="1">
      <alignment horizontal="center" vertical="center" wrapText="1"/>
    </xf>
    <xf numFmtId="0" fontId="45" fillId="7" borderId="6" xfId="0" applyFont="1" applyFill="1" applyBorder="1" applyAlignment="1">
      <alignment horizontal="center" vertical="center" wrapText="1"/>
    </xf>
    <xf numFmtId="0" fontId="45" fillId="7" borderId="43" xfId="0" applyFont="1" applyFill="1" applyBorder="1" applyAlignment="1">
      <alignment horizontal="center" vertical="center" wrapText="1"/>
    </xf>
    <xf numFmtId="10" fontId="45" fillId="0" borderId="42" xfId="0" applyNumberFormat="1" applyFont="1" applyBorder="1" applyAlignment="1">
      <alignment horizontal="center" vertical="center" wrapText="1"/>
    </xf>
    <xf numFmtId="10" fontId="45" fillId="0" borderId="43" xfId="0" applyNumberFormat="1" applyFont="1" applyBorder="1" applyAlignment="1">
      <alignment horizontal="center" vertical="center" wrapText="1"/>
    </xf>
    <xf numFmtId="0" fontId="46" fillId="0" borderId="41" xfId="0" applyFont="1" applyBorder="1" applyAlignment="1">
      <alignment horizontal="center" vertical="center" wrapText="1"/>
    </xf>
    <xf numFmtId="0" fontId="46" fillId="0" borderId="22" xfId="0" applyFont="1" applyBorder="1" applyAlignment="1">
      <alignment horizontal="center" vertical="center" wrapText="1"/>
    </xf>
    <xf numFmtId="0" fontId="46" fillId="0" borderId="30" xfId="0" applyFont="1" applyBorder="1" applyAlignment="1">
      <alignment horizontal="center" vertical="center" wrapText="1"/>
    </xf>
    <xf numFmtId="0" fontId="46" fillId="0" borderId="61" xfId="0" applyFont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6" fillId="7" borderId="42" xfId="0" applyFont="1" applyFill="1" applyBorder="1" applyAlignment="1">
      <alignment horizontal="center" vertical="center" wrapText="1"/>
    </xf>
    <xf numFmtId="0" fontId="46" fillId="7" borderId="43" xfId="0" applyFont="1" applyFill="1" applyBorder="1" applyAlignment="1">
      <alignment horizontal="center" vertical="center" wrapText="1"/>
    </xf>
    <xf numFmtId="0" fontId="45" fillId="7" borderId="28" xfId="0" applyFont="1" applyFill="1" applyBorder="1" applyAlignment="1">
      <alignment horizontal="center" vertical="center" wrapText="1"/>
    </xf>
    <xf numFmtId="0" fontId="45" fillId="7" borderId="25" xfId="0" applyFont="1" applyFill="1" applyBorder="1" applyAlignment="1">
      <alignment horizontal="center" vertical="center" wrapText="1"/>
    </xf>
    <xf numFmtId="0" fontId="45" fillId="7" borderId="22" xfId="0" applyFont="1" applyFill="1" applyBorder="1" applyAlignment="1">
      <alignment horizontal="center" vertical="center" wrapText="1"/>
    </xf>
    <xf numFmtId="0" fontId="45" fillId="7" borderId="29" xfId="0" applyFont="1" applyFill="1" applyBorder="1" applyAlignment="1">
      <alignment horizontal="center" vertical="center" wrapText="1"/>
    </xf>
    <xf numFmtId="0" fontId="45" fillId="0" borderId="4" xfId="0" applyFont="1" applyBorder="1" applyAlignment="1">
      <alignment horizontal="center" vertical="center" wrapText="1"/>
    </xf>
    <xf numFmtId="0" fontId="45" fillId="0" borderId="6" xfId="0" applyFont="1" applyBorder="1" applyAlignment="1">
      <alignment horizontal="center" vertical="center" wrapText="1"/>
    </xf>
    <xf numFmtId="0" fontId="45" fillId="0" borderId="5" xfId="0" applyFont="1" applyBorder="1" applyAlignment="1">
      <alignment horizontal="center" vertical="center" wrapText="1"/>
    </xf>
    <xf numFmtId="0" fontId="44" fillId="0" borderId="51" xfId="0" applyFont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5" fillId="0" borderId="37" xfId="0" applyFont="1" applyBorder="1" applyAlignment="1">
      <alignment horizontal="left" vertical="center" wrapText="1"/>
    </xf>
    <xf numFmtId="0" fontId="45" fillId="0" borderId="40" xfId="0" applyFont="1" applyBorder="1" applyAlignment="1">
      <alignment horizontal="left" vertical="center" wrapText="1"/>
    </xf>
    <xf numFmtId="0" fontId="45" fillId="0" borderId="42" xfId="0" applyFont="1" applyBorder="1" applyAlignment="1">
      <alignment horizontal="left" vertical="center" wrapText="1"/>
    </xf>
    <xf numFmtId="0" fontId="45" fillId="0" borderId="43" xfId="0" applyFont="1" applyBorder="1" applyAlignment="1">
      <alignment horizontal="left" vertical="center" wrapText="1"/>
    </xf>
    <xf numFmtId="0" fontId="46" fillId="0" borderId="52" xfId="0" applyFont="1" applyBorder="1" applyAlignment="1">
      <alignment horizontal="center" vertical="center" wrapText="1"/>
    </xf>
    <xf numFmtId="0" fontId="46" fillId="0" borderId="53" xfId="0" applyFont="1" applyBorder="1" applyAlignment="1">
      <alignment horizontal="center" vertical="center" wrapText="1"/>
    </xf>
    <xf numFmtId="0" fontId="39" fillId="4" borderId="33" xfId="0" applyFont="1" applyFill="1" applyBorder="1" applyAlignment="1">
      <alignment horizontal="center"/>
    </xf>
    <xf numFmtId="0" fontId="39" fillId="4" borderId="34" xfId="0" applyFont="1" applyFill="1" applyBorder="1" applyAlignment="1">
      <alignment horizontal="center"/>
    </xf>
    <xf numFmtId="0" fontId="39" fillId="4" borderId="35" xfId="0" applyFont="1" applyFill="1" applyBorder="1" applyAlignment="1">
      <alignment horizontal="center"/>
    </xf>
    <xf numFmtId="0" fontId="46" fillId="7" borderId="62" xfId="0" applyFont="1" applyFill="1" applyBorder="1" applyAlignment="1">
      <alignment horizontal="center" vertical="center" wrapText="1"/>
    </xf>
    <xf numFmtId="0" fontId="46" fillId="7" borderId="54" xfId="0" applyFont="1" applyFill="1" applyBorder="1" applyAlignment="1">
      <alignment horizontal="center" vertical="center" wrapText="1"/>
    </xf>
    <xf numFmtId="0" fontId="46" fillId="7" borderId="53" xfId="0" applyFont="1" applyFill="1" applyBorder="1" applyAlignment="1">
      <alignment horizontal="center" vertical="center" wrapText="1"/>
    </xf>
    <xf numFmtId="0" fontId="39" fillId="0" borderId="54" xfId="0" applyFont="1" applyBorder="1" applyAlignment="1">
      <alignment horizontal="center"/>
    </xf>
    <xf numFmtId="8" fontId="45" fillId="4" borderId="42" xfId="0" applyNumberFormat="1" applyFont="1" applyFill="1" applyBorder="1" applyAlignment="1">
      <alignment horizontal="left" vertical="center" wrapText="1"/>
    </xf>
    <xf numFmtId="0" fontId="45" fillId="4" borderId="42" xfId="0" applyFont="1" applyFill="1" applyBorder="1" applyAlignment="1">
      <alignment horizontal="left" vertical="center" wrapText="1"/>
    </xf>
    <xf numFmtId="8" fontId="45" fillId="0" borderId="42" xfId="0" applyNumberFormat="1" applyFont="1" applyBorder="1" applyAlignment="1">
      <alignment horizontal="left" vertical="center" wrapText="1"/>
    </xf>
    <xf numFmtId="8" fontId="45" fillId="0" borderId="42" xfId="0" applyNumberFormat="1" applyFont="1" applyBorder="1" applyAlignment="1">
      <alignment horizontal="center" vertical="center" wrapText="1"/>
    </xf>
    <xf numFmtId="0" fontId="45" fillId="0" borderId="42" xfId="0" applyFont="1" applyBorder="1" applyAlignment="1">
      <alignment horizontal="center" vertical="center" wrapText="1"/>
    </xf>
    <xf numFmtId="9" fontId="45" fillId="0" borderId="42" xfId="0" applyNumberFormat="1" applyFont="1" applyBorder="1" applyAlignment="1">
      <alignment horizontal="center" vertical="center" wrapText="1"/>
    </xf>
    <xf numFmtId="0" fontId="45" fillId="0" borderId="43" xfId="0" applyFont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0" fontId="46" fillId="0" borderId="26" xfId="0" applyFont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 wrapText="1"/>
    </xf>
    <xf numFmtId="0" fontId="45" fillId="0" borderId="4" xfId="0" applyFont="1" applyBorder="1" applyAlignment="1">
      <alignment vertical="center" wrapText="1"/>
    </xf>
    <xf numFmtId="0" fontId="45" fillId="0" borderId="6" xfId="0" applyFont="1" applyBorder="1" applyAlignment="1">
      <alignment vertical="center" wrapText="1"/>
    </xf>
    <xf numFmtId="0" fontId="45" fillId="0" borderId="5" xfId="0" applyFont="1" applyBorder="1" applyAlignment="1">
      <alignment vertical="center" wrapText="1"/>
    </xf>
    <xf numFmtId="9" fontId="45" fillId="0" borderId="42" xfId="0" applyNumberFormat="1" applyFont="1" applyBorder="1" applyAlignment="1">
      <alignment vertical="center" wrapText="1"/>
    </xf>
    <xf numFmtId="0" fontId="45" fillId="0" borderId="45" xfId="0" applyFont="1" applyBorder="1" applyAlignment="1">
      <alignment horizontal="center" vertical="center" wrapText="1"/>
    </xf>
    <xf numFmtId="0" fontId="46" fillId="7" borderId="52" xfId="0" applyFont="1" applyFill="1" applyBorder="1" applyAlignment="1">
      <alignment horizontal="center" vertical="center" wrapText="1"/>
    </xf>
    <xf numFmtId="0" fontId="39" fillId="4" borderId="52" xfId="0" applyFont="1" applyFill="1" applyBorder="1" applyAlignment="1">
      <alignment horizontal="center"/>
    </xf>
    <xf numFmtId="0" fontId="39" fillId="4" borderId="54" xfId="0" applyFont="1" applyFill="1" applyBorder="1" applyAlignment="1">
      <alignment horizontal="center"/>
    </xf>
    <xf numFmtId="0" fontId="39" fillId="4" borderId="55" xfId="0" applyFont="1" applyFill="1" applyBorder="1" applyAlignment="1">
      <alignment horizontal="center"/>
    </xf>
    <xf numFmtId="0" fontId="44" fillId="10" borderId="49" xfId="0" applyFont="1" applyFill="1" applyBorder="1" applyAlignment="1">
      <alignment horizontal="center" vertical="center" wrapText="1"/>
    </xf>
    <xf numFmtId="0" fontId="44" fillId="10" borderId="50" xfId="0" applyFont="1" applyFill="1" applyBorder="1" applyAlignment="1">
      <alignment horizontal="center" vertical="center" wrapText="1"/>
    </xf>
    <xf numFmtId="8" fontId="45" fillId="0" borderId="4" xfId="0" applyNumberFormat="1" applyFont="1" applyBorder="1" applyAlignment="1">
      <alignment horizontal="center" vertical="center" wrapText="1"/>
    </xf>
    <xf numFmtId="8" fontId="45" fillId="0" borderId="5" xfId="0" applyNumberFormat="1" applyFont="1" applyBorder="1" applyAlignment="1">
      <alignment horizontal="center" vertical="center" wrapText="1"/>
    </xf>
    <xf numFmtId="0" fontId="45" fillId="0" borderId="17" xfId="0" applyFont="1" applyBorder="1" applyAlignment="1">
      <alignment horizontal="left" vertical="center" wrapText="1"/>
    </xf>
    <xf numFmtId="0" fontId="45" fillId="0" borderId="30" xfId="0" applyFont="1" applyBorder="1" applyAlignment="1">
      <alignment horizontal="left" vertical="center" wrapText="1"/>
    </xf>
    <xf numFmtId="0" fontId="45" fillId="0" borderId="4" xfId="0" applyFont="1" applyBorder="1" applyAlignment="1">
      <alignment horizontal="left" vertical="center" wrapText="1"/>
    </xf>
    <xf numFmtId="0" fontId="45" fillId="0" borderId="5" xfId="0" applyFont="1" applyBorder="1" applyAlignment="1">
      <alignment horizontal="left" vertical="center" wrapText="1"/>
    </xf>
    <xf numFmtId="0" fontId="45" fillId="0" borderId="60" xfId="0" applyFont="1" applyBorder="1" applyAlignment="1">
      <alignment vertical="center" wrapText="1"/>
    </xf>
    <xf numFmtId="0" fontId="45" fillId="0" borderId="17" xfId="0" applyFont="1" applyBorder="1" applyAlignment="1">
      <alignment vertical="center" wrapText="1"/>
    </xf>
    <xf numFmtId="0" fontId="45" fillId="0" borderId="22" xfId="0" applyFont="1" applyBorder="1" applyAlignment="1">
      <alignment vertical="center" wrapText="1"/>
    </xf>
    <xf numFmtId="0" fontId="45" fillId="0" borderId="30" xfId="0" applyFont="1" applyBorder="1" applyAlignment="1">
      <alignment vertical="center" wrapText="1"/>
    </xf>
    <xf numFmtId="0" fontId="45" fillId="0" borderId="21" xfId="0" applyFont="1" applyBorder="1" applyAlignment="1">
      <alignment vertical="center" wrapText="1"/>
    </xf>
    <xf numFmtId="0" fontId="45" fillId="0" borderId="26" xfId="0" applyFont="1" applyBorder="1" applyAlignment="1">
      <alignment vertical="center" wrapText="1"/>
    </xf>
    <xf numFmtId="0" fontId="45" fillId="0" borderId="24" xfId="0" applyFont="1" applyBorder="1" applyAlignment="1">
      <alignment vertical="center" wrapText="1"/>
    </xf>
    <xf numFmtId="0" fontId="45" fillId="7" borderId="60" xfId="0" applyFont="1" applyFill="1" applyBorder="1" applyAlignment="1">
      <alignment horizontal="center" vertical="center" wrapText="1"/>
    </xf>
    <xf numFmtId="9" fontId="45" fillId="0" borderId="4" xfId="0" applyNumberFormat="1" applyFont="1" applyBorder="1" applyAlignment="1">
      <alignment horizontal="center" vertical="center" wrapText="1"/>
    </xf>
    <xf numFmtId="9" fontId="45" fillId="0" borderId="60" xfId="0" applyNumberFormat="1" applyFont="1" applyBorder="1" applyAlignment="1">
      <alignment horizontal="center" vertical="center" wrapText="1"/>
    </xf>
    <xf numFmtId="0" fontId="46" fillId="7" borderId="4" xfId="0" applyFont="1" applyFill="1" applyBorder="1" applyAlignment="1">
      <alignment horizontal="center" vertical="center" wrapText="1"/>
    </xf>
    <xf numFmtId="0" fontId="46" fillId="7" borderId="5" xfId="0" applyFont="1" applyFill="1" applyBorder="1" applyAlignment="1">
      <alignment horizontal="center" vertical="center" wrapText="1"/>
    </xf>
    <xf numFmtId="0" fontId="46" fillId="7" borderId="6" xfId="0" applyFont="1" applyFill="1" applyBorder="1" applyAlignment="1">
      <alignment horizontal="center" vertical="center" wrapText="1"/>
    </xf>
    <xf numFmtId="0" fontId="46" fillId="7" borderId="60" xfId="0" applyFont="1" applyFill="1" applyBorder="1" applyAlignment="1">
      <alignment horizontal="center" vertical="center" wrapText="1"/>
    </xf>
    <xf numFmtId="0" fontId="45" fillId="0" borderId="41" xfId="0" applyFont="1" applyBorder="1" applyAlignment="1">
      <alignment vertical="center" wrapText="1"/>
    </xf>
    <xf numFmtId="0" fontId="45" fillId="0" borderId="61" xfId="0" applyFont="1" applyBorder="1" applyAlignment="1">
      <alignment vertical="center" wrapText="1"/>
    </xf>
    <xf numFmtId="0" fontId="45" fillId="0" borderId="15" xfId="0" applyFont="1" applyBorder="1" applyAlignment="1">
      <alignment vertical="center" wrapText="1"/>
    </xf>
    <xf numFmtId="0" fontId="45" fillId="0" borderId="44" xfId="0" applyFont="1" applyBorder="1" applyAlignment="1">
      <alignment vertical="center" wrapText="1"/>
    </xf>
    <xf numFmtId="0" fontId="45" fillId="7" borderId="38" xfId="0" applyFont="1" applyFill="1" applyBorder="1" applyAlignment="1">
      <alignment horizontal="left" vertical="center" wrapText="1"/>
    </xf>
    <xf numFmtId="0" fontId="45" fillId="7" borderId="39" xfId="0" applyFont="1" applyFill="1" applyBorder="1" applyAlignment="1">
      <alignment horizontal="left" vertical="center" wrapText="1"/>
    </xf>
    <xf numFmtId="0" fontId="45" fillId="7" borderId="50" xfId="0" applyFont="1" applyFill="1" applyBorder="1" applyAlignment="1">
      <alignment horizontal="left" vertical="center" wrapText="1"/>
    </xf>
    <xf numFmtId="9" fontId="45" fillId="0" borderId="4" xfId="0" applyNumberFormat="1" applyFont="1" applyBorder="1" applyAlignment="1">
      <alignment vertical="center" wrapText="1"/>
    </xf>
    <xf numFmtId="9" fontId="45" fillId="0" borderId="5" xfId="0" applyNumberFormat="1" applyFont="1" applyBorder="1" applyAlignment="1">
      <alignment vertical="center" wrapText="1"/>
    </xf>
    <xf numFmtId="0" fontId="45" fillId="0" borderId="41" xfId="0" applyFont="1" applyBorder="1" applyAlignment="1">
      <alignment horizontal="center" vertical="center" wrapText="1"/>
    </xf>
    <xf numFmtId="0" fontId="45" fillId="0" borderId="30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46" fillId="7" borderId="56" xfId="0" applyFont="1" applyFill="1" applyBorder="1" applyAlignment="1">
      <alignment horizontal="center" vertical="center" wrapText="1"/>
    </xf>
    <xf numFmtId="0" fontId="46" fillId="7" borderId="57" xfId="0" applyFont="1" applyFill="1" applyBorder="1" applyAlignment="1">
      <alignment horizontal="center" vertical="center" wrapText="1"/>
    </xf>
    <xf numFmtId="0" fontId="46" fillId="7" borderId="58" xfId="0" applyFont="1" applyFill="1" applyBorder="1" applyAlignment="1">
      <alignment horizontal="center" vertical="center" wrapText="1"/>
    </xf>
    <xf numFmtId="9" fontId="45" fillId="0" borderId="42" xfId="1" applyNumberFormat="1" applyFont="1" applyBorder="1" applyAlignment="1">
      <alignment horizontal="center" vertical="center" wrapText="1"/>
    </xf>
    <xf numFmtId="43" fontId="45" fillId="0" borderId="43" xfId="1" applyFont="1" applyBorder="1" applyAlignment="1">
      <alignment horizontal="center" vertical="center" wrapText="1"/>
    </xf>
    <xf numFmtId="0" fontId="44" fillId="7" borderId="49" xfId="0" applyFont="1" applyFill="1" applyBorder="1" applyAlignment="1">
      <alignment horizontal="center" vertical="center" wrapText="1"/>
    </xf>
    <xf numFmtId="0" fontId="44" fillId="7" borderId="50" xfId="0" applyFont="1" applyFill="1" applyBorder="1" applyAlignment="1">
      <alignment horizontal="center" vertical="center" wrapText="1"/>
    </xf>
    <xf numFmtId="0" fontId="45" fillId="0" borderId="46" xfId="0" applyFont="1" applyBorder="1" applyAlignment="1">
      <alignment horizontal="center" vertical="center" wrapText="1"/>
    </xf>
    <xf numFmtId="0" fontId="45" fillId="0" borderId="47" xfId="0" applyFont="1" applyBorder="1" applyAlignment="1">
      <alignment horizontal="center" vertical="center" wrapText="1"/>
    </xf>
    <xf numFmtId="0" fontId="44" fillId="7" borderId="45" xfId="0" applyFont="1" applyFill="1" applyBorder="1" applyAlignment="1">
      <alignment horizontal="center" vertical="center" wrapText="1"/>
    </xf>
    <xf numFmtId="0" fontId="44" fillId="7" borderId="42" xfId="0" applyFont="1" applyFill="1" applyBorder="1" applyAlignment="1">
      <alignment horizontal="center" vertical="center" wrapText="1"/>
    </xf>
    <xf numFmtId="0" fontId="45" fillId="7" borderId="42" xfId="0" applyFont="1" applyFill="1" applyBorder="1" applyAlignment="1">
      <alignment horizontal="left" vertical="center" wrapText="1"/>
    </xf>
    <xf numFmtId="0" fontId="45" fillId="0" borderId="47" xfId="0" applyFont="1" applyBorder="1" applyAlignment="1">
      <alignment horizontal="left" vertical="center" wrapText="1"/>
    </xf>
    <xf numFmtId="9" fontId="45" fillId="0" borderId="47" xfId="3" applyFont="1" applyBorder="1" applyAlignment="1">
      <alignment horizontal="center" vertical="center" wrapText="1"/>
    </xf>
    <xf numFmtId="9" fontId="45" fillId="0" borderId="48" xfId="3" applyFont="1" applyBorder="1" applyAlignment="1">
      <alignment horizontal="center" vertical="center" wrapText="1"/>
    </xf>
    <xf numFmtId="0" fontId="59" fillId="6" borderId="32" xfId="0" applyFont="1" applyFill="1" applyBorder="1" applyAlignment="1">
      <alignment horizontal="left"/>
    </xf>
    <xf numFmtId="0" fontId="1" fillId="4" borderId="33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5" xfId="0" applyFont="1" applyFill="1" applyBorder="1" applyAlignment="1">
      <alignment horizontal="center"/>
    </xf>
    <xf numFmtId="0" fontId="44" fillId="0" borderId="36" xfId="0" applyFont="1" applyBorder="1" applyAlignment="1">
      <alignment horizontal="center" vertical="center" wrapText="1"/>
    </xf>
    <xf numFmtId="0" fontId="44" fillId="0" borderId="37" xfId="0" applyFont="1" applyBorder="1" applyAlignment="1">
      <alignment horizontal="center" vertical="center" wrapText="1"/>
    </xf>
    <xf numFmtId="0" fontId="45" fillId="0" borderId="37" xfId="0" applyFont="1" applyBorder="1" applyAlignment="1">
      <alignment vertical="center" wrapText="1"/>
    </xf>
    <xf numFmtId="0" fontId="45" fillId="0" borderId="37" xfId="0" applyFont="1" applyBorder="1" applyAlignment="1">
      <alignment horizontal="center" vertical="center" wrapText="1"/>
    </xf>
    <xf numFmtId="0" fontId="45" fillId="4" borderId="42" xfId="0" applyFont="1" applyFill="1" applyBorder="1" applyAlignment="1">
      <alignment horizontal="center" vertical="center" wrapText="1"/>
    </xf>
  </cellXfs>
  <cellStyles count="6">
    <cellStyle name="Millares" xfId="1" builtinId="3"/>
    <cellStyle name="Moneda" xfId="2" builtinId="4"/>
    <cellStyle name="Normal" xfId="0" builtinId="0"/>
    <cellStyle name="Normal 2" xfId="5"/>
    <cellStyle name="Normal_141008Reportes Cuadros Institucionales-sectorialesADV" xfId="4"/>
    <cellStyle name="Porcentaje" xfId="3" builtinId="5"/>
  </cellStyles>
  <dxfs count="0"/>
  <tableStyles count="0" defaultTableStyle="TableStyleMedium2" defaultPivotStyle="PivotStyleLight16"/>
  <colors>
    <mruColors>
      <color rgb="FF990000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102577</xdr:colOff>
      <xdr:row>1</xdr:row>
      <xdr:rowOff>7327</xdr:rowOff>
    </xdr:from>
    <xdr:to>
      <xdr:col>0</xdr:col>
      <xdr:colOff>703385</xdr:colOff>
      <xdr:row>3</xdr:row>
      <xdr:rowOff>133276</xdr:rowOff>
    </xdr:to>
    <xdr:pic>
      <xdr:nvPicPr>
        <xdr:cNvPr id="3" name="Imagen 1" descr="logo2SAPADM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77" y="197827"/>
          <a:ext cx="600808" cy="5069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131887</xdr:colOff>
      <xdr:row>1</xdr:row>
      <xdr:rowOff>14654</xdr:rowOff>
    </xdr:from>
    <xdr:to>
      <xdr:col>0</xdr:col>
      <xdr:colOff>685023</xdr:colOff>
      <xdr:row>3</xdr:row>
      <xdr:rowOff>100379</xdr:rowOff>
    </xdr:to>
    <xdr:pic>
      <xdr:nvPicPr>
        <xdr:cNvPr id="2" name="Imagen 1" descr="logo2SAPADM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887" y="205154"/>
          <a:ext cx="553136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BR%202020%20-%20copia%20(Autoguardad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IR"/>
      <sheetName val="CALENDARIO ACTIVIDADES X UR (2)"/>
      <sheetName val="MATRIZ"/>
      <sheetName val="ARBOL DE PROBLEMAS"/>
      <sheetName val="ARBOL DE OBJETIVOS"/>
      <sheetName val="Hoja1 (2)"/>
    </sheetNames>
    <sheetDataSet>
      <sheetData sheetId="0">
        <row r="2">
          <cell r="C2" t="str">
            <v>Resumen Narrativo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zoomScale="130" zoomScaleNormal="130" workbookViewId="0">
      <selection activeCell="B4" sqref="B4"/>
    </sheetView>
  </sheetViews>
  <sheetFormatPr baseColWidth="10" defaultRowHeight="14.4" x14ac:dyDescent="0.3"/>
  <cols>
    <col min="1" max="1" width="34.44140625" customWidth="1"/>
    <col min="2" max="2" width="5" customWidth="1"/>
    <col min="3" max="3" width="28.109375" customWidth="1"/>
    <col min="4" max="4" width="0.109375" customWidth="1"/>
    <col min="5" max="5" width="8.5546875" customWidth="1"/>
    <col min="6" max="6" width="0.109375" customWidth="1"/>
  </cols>
  <sheetData>
    <row r="1" spans="1:6" x14ac:dyDescent="0.3">
      <c r="A1" s="1" t="s">
        <v>0</v>
      </c>
    </row>
    <row r="2" spans="1:6" x14ac:dyDescent="0.3">
      <c r="A2" s="587" t="s">
        <v>1</v>
      </c>
      <c r="B2" s="587"/>
      <c r="C2" s="587"/>
      <c r="D2" s="587"/>
      <c r="E2" s="587"/>
      <c r="F2" s="587"/>
    </row>
    <row r="3" spans="1:6" x14ac:dyDescent="0.3">
      <c r="A3" s="589"/>
      <c r="B3" s="589"/>
      <c r="C3" s="589"/>
      <c r="D3" s="589"/>
      <c r="E3" s="589"/>
      <c r="F3" s="589"/>
    </row>
    <row r="4" spans="1:6" x14ac:dyDescent="0.3">
      <c r="A4" s="117"/>
      <c r="B4" s="117"/>
      <c r="C4" s="117"/>
      <c r="D4" s="117"/>
      <c r="E4" s="117"/>
      <c r="F4" s="117"/>
    </row>
    <row r="5" spans="1:6" ht="32.25" customHeight="1" x14ac:dyDescent="0.3">
      <c r="A5" s="590" t="s">
        <v>394</v>
      </c>
      <c r="B5" s="590"/>
      <c r="C5" s="590"/>
      <c r="D5" s="590"/>
      <c r="E5" s="238"/>
      <c r="F5" s="238"/>
    </row>
    <row r="6" spans="1:6" ht="15" thickBot="1" x14ac:dyDescent="0.35">
      <c r="A6" s="117"/>
      <c r="B6" s="117"/>
      <c r="C6" s="117"/>
      <c r="D6" s="117"/>
      <c r="E6" s="117"/>
      <c r="F6" s="117"/>
    </row>
    <row r="7" spans="1:6" ht="15" thickBot="1" x14ac:dyDescent="0.35">
      <c r="A7" s="239" t="s">
        <v>410</v>
      </c>
      <c r="B7" s="123"/>
      <c r="C7" s="127" t="s">
        <v>397</v>
      </c>
      <c r="D7" s="126"/>
      <c r="E7" s="123" t="s">
        <v>398</v>
      </c>
      <c r="F7" s="118"/>
    </row>
    <row r="8" spans="1:6" ht="15" thickBot="1" x14ac:dyDescent="0.35">
      <c r="A8" s="123"/>
      <c r="B8" s="123"/>
      <c r="C8" s="123"/>
      <c r="D8" s="126"/>
      <c r="E8" s="123"/>
      <c r="F8" s="118"/>
    </row>
    <row r="9" spans="1:6" ht="21" thickBot="1" x14ac:dyDescent="0.35">
      <c r="A9" s="239" t="s">
        <v>464</v>
      </c>
      <c r="B9" s="123"/>
      <c r="C9" s="434" t="s">
        <v>544</v>
      </c>
      <c r="D9" s="125"/>
      <c r="E9" s="123"/>
      <c r="F9" s="118"/>
    </row>
    <row r="10" spans="1:6" x14ac:dyDescent="0.3">
      <c r="A10" s="2"/>
      <c r="B10" s="2"/>
      <c r="C10" s="2"/>
      <c r="D10" s="2"/>
      <c r="E10" s="2"/>
      <c r="F10" s="2"/>
    </row>
    <row r="11" spans="1:6" ht="60" customHeight="1" x14ac:dyDescent="0.3">
      <c r="A11" s="591" t="s">
        <v>466</v>
      </c>
      <c r="B11" s="591"/>
      <c r="C11" s="591"/>
      <c r="D11" s="591"/>
      <c r="E11" s="245" t="s">
        <v>400</v>
      </c>
      <c r="F11" s="131"/>
    </row>
    <row r="12" spans="1:6" ht="20.25" customHeight="1" thickBot="1" x14ac:dyDescent="0.35">
      <c r="A12" s="2"/>
      <c r="B12" s="2"/>
      <c r="C12" s="2"/>
      <c r="D12" s="2"/>
      <c r="E12" s="2"/>
      <c r="F12" s="2"/>
    </row>
    <row r="13" spans="1:6" ht="21" thickBot="1" x14ac:dyDescent="0.35">
      <c r="A13" s="434" t="s">
        <v>401</v>
      </c>
      <c r="B13" s="123"/>
      <c r="C13" s="127" t="s">
        <v>409</v>
      </c>
      <c r="D13" s="125"/>
      <c r="E13" s="123"/>
      <c r="F13" s="118"/>
    </row>
    <row r="14" spans="1:6" ht="22.5" customHeight="1" thickBot="1" x14ac:dyDescent="0.35">
      <c r="A14" s="123"/>
      <c r="B14" s="123"/>
      <c r="C14" s="123"/>
      <c r="D14" s="125"/>
      <c r="E14" s="123"/>
      <c r="F14" s="118"/>
    </row>
    <row r="15" spans="1:6" ht="21" thickBot="1" x14ac:dyDescent="0.35">
      <c r="A15" s="127" t="s">
        <v>465</v>
      </c>
      <c r="B15" s="123"/>
      <c r="C15" s="127" t="s">
        <v>541</v>
      </c>
      <c r="D15" s="122"/>
      <c r="E15" s="123" t="s">
        <v>399</v>
      </c>
      <c r="F15" s="118"/>
    </row>
    <row r="16" spans="1:6" ht="39" customHeight="1" x14ac:dyDescent="0.3">
      <c r="A16" s="588"/>
      <c r="B16" s="588"/>
      <c r="C16" s="4"/>
      <c r="D16" s="4"/>
      <c r="E16" s="588"/>
      <c r="F16" s="588"/>
    </row>
    <row r="17" spans="1:6" x14ac:dyDescent="0.3">
      <c r="A17" s="3"/>
      <c r="B17" s="3"/>
      <c r="C17" s="3"/>
      <c r="D17" s="3"/>
      <c r="E17" s="3"/>
      <c r="F17" s="3"/>
    </row>
    <row r="18" spans="1:6" ht="56.25" customHeight="1" x14ac:dyDescent="0.3">
      <c r="A18" s="588"/>
      <c r="B18" s="588"/>
      <c r="C18" s="4"/>
      <c r="D18" s="4"/>
      <c r="E18" s="588"/>
      <c r="F18" s="588"/>
    </row>
    <row r="19" spans="1:6" x14ac:dyDescent="0.3">
      <c r="A19" s="4"/>
      <c r="B19" s="4"/>
      <c r="C19" s="4"/>
      <c r="D19" s="4"/>
      <c r="E19" s="4"/>
      <c r="F19" s="4"/>
    </row>
    <row r="20" spans="1:6" ht="87" customHeight="1" x14ac:dyDescent="0.3">
      <c r="A20" s="588"/>
      <c r="B20" s="588"/>
      <c r="C20" s="4"/>
      <c r="D20" s="3"/>
      <c r="E20" s="588"/>
      <c r="F20" s="588"/>
    </row>
  </sheetData>
  <mergeCells count="10">
    <mergeCell ref="A2:F2"/>
    <mergeCell ref="A20:B20"/>
    <mergeCell ref="E20:F20"/>
    <mergeCell ref="A16:B16"/>
    <mergeCell ref="E16:F16"/>
    <mergeCell ref="A18:B18"/>
    <mergeCell ref="E18:F18"/>
    <mergeCell ref="A3:F3"/>
    <mergeCell ref="A5:D5"/>
    <mergeCell ref="A11:D11"/>
  </mergeCells>
  <pageMargins left="0.25" right="0.25" top="0.75" bottom="0.75" header="0.3" footer="0.3"/>
  <pageSetup paperSize="345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zoomScale="130" zoomScaleNormal="130" workbookViewId="0">
      <selection activeCell="A5" sqref="A5:D5"/>
    </sheetView>
  </sheetViews>
  <sheetFormatPr baseColWidth="10" defaultRowHeight="14.4" x14ac:dyDescent="0.3"/>
  <cols>
    <col min="1" max="1" width="33.5546875" customWidth="1"/>
    <col min="2" max="2" width="6.44140625" customWidth="1"/>
    <col min="3" max="3" width="8.33203125" customWidth="1"/>
    <col min="4" max="4" width="22.6640625" customWidth="1"/>
    <col min="5" max="5" width="8.88671875" customWidth="1"/>
    <col min="6" max="6" width="26.44140625" hidden="1" customWidth="1"/>
    <col min="7" max="7" width="9.44140625" hidden="1" customWidth="1"/>
  </cols>
  <sheetData>
    <row r="1" spans="1:7" x14ac:dyDescent="0.3">
      <c r="A1" s="1" t="s">
        <v>3</v>
      </c>
    </row>
    <row r="2" spans="1:7" x14ac:dyDescent="0.3">
      <c r="A2" s="592" t="s">
        <v>1</v>
      </c>
      <c r="B2" s="592"/>
      <c r="C2" s="592"/>
      <c r="D2" s="592"/>
      <c r="E2" s="592"/>
      <c r="F2" s="592"/>
      <c r="G2" s="592"/>
    </row>
    <row r="3" spans="1:7" x14ac:dyDescent="0.3">
      <c r="A3" s="589"/>
      <c r="B3" s="589"/>
      <c r="C3" s="589"/>
      <c r="D3" s="589"/>
      <c r="E3" s="589"/>
      <c r="F3" s="589"/>
      <c r="G3" s="589"/>
    </row>
    <row r="4" spans="1:7" x14ac:dyDescent="0.3">
      <c r="B4" s="117"/>
      <c r="C4" s="117"/>
      <c r="D4" s="117"/>
      <c r="E4" s="117"/>
      <c r="F4" s="117"/>
      <c r="G4" s="117"/>
    </row>
    <row r="5" spans="1:7" ht="30" customHeight="1" x14ac:dyDescent="0.3">
      <c r="A5" s="590" t="s">
        <v>2</v>
      </c>
      <c r="B5" s="590"/>
      <c r="C5" s="590"/>
      <c r="D5" s="590"/>
      <c r="E5" s="238"/>
      <c r="F5" s="238"/>
      <c r="G5" s="238"/>
    </row>
    <row r="6" spans="1:7" ht="18" customHeight="1" thickBot="1" x14ac:dyDescent="0.35">
      <c r="A6" s="120"/>
      <c r="B6" s="120"/>
      <c r="C6" s="119"/>
      <c r="D6" s="120"/>
      <c r="E6" s="121"/>
      <c r="F6" s="120"/>
      <c r="G6" s="118"/>
    </row>
    <row r="7" spans="1:7" ht="21" thickBot="1" x14ac:dyDescent="0.35">
      <c r="A7" s="239" t="s">
        <v>411</v>
      </c>
      <c r="B7" s="123"/>
      <c r="C7" s="124"/>
      <c r="D7" s="239" t="s">
        <v>402</v>
      </c>
      <c r="E7" s="126"/>
      <c r="F7" s="123"/>
      <c r="G7" s="118"/>
    </row>
    <row r="8" spans="1:7" ht="15" thickBot="1" x14ac:dyDescent="0.35">
      <c r="A8" s="123"/>
      <c r="B8" s="123"/>
      <c r="C8" s="124"/>
      <c r="D8" s="125"/>
      <c r="E8" s="126"/>
      <c r="F8" s="123"/>
      <c r="G8" s="118"/>
    </row>
    <row r="9" spans="1:7" ht="21" thickBot="1" x14ac:dyDescent="0.35">
      <c r="A9" s="435" t="s">
        <v>542</v>
      </c>
      <c r="B9" s="123"/>
      <c r="C9" s="124"/>
      <c r="D9" s="435" t="s">
        <v>543</v>
      </c>
      <c r="E9" s="125" t="s">
        <v>406</v>
      </c>
      <c r="F9" s="123"/>
      <c r="G9" s="118"/>
    </row>
    <row r="10" spans="1:7" x14ac:dyDescent="0.3">
      <c r="A10" s="2"/>
      <c r="B10" s="2"/>
      <c r="C10" s="2"/>
      <c r="D10" s="2"/>
      <c r="E10" s="2"/>
      <c r="F10" s="2"/>
      <c r="G10" s="2"/>
    </row>
    <row r="11" spans="1:7" ht="72.75" customHeight="1" x14ac:dyDescent="0.3">
      <c r="A11" s="591" t="s">
        <v>545</v>
      </c>
      <c r="B11" s="591"/>
      <c r="C11" s="591"/>
      <c r="D11" s="591"/>
      <c r="E11" s="245" t="s">
        <v>407</v>
      </c>
      <c r="F11" s="131"/>
      <c r="G11" s="131"/>
    </row>
    <row r="12" spans="1:7" ht="15" thickBot="1" x14ac:dyDescent="0.35">
      <c r="A12" s="2"/>
      <c r="B12" s="2"/>
      <c r="C12" s="2"/>
      <c r="D12" s="2"/>
      <c r="E12" s="2"/>
      <c r="F12" s="2"/>
      <c r="G12" s="2"/>
    </row>
    <row r="13" spans="1:7" ht="31.2" thickBot="1" x14ac:dyDescent="0.35">
      <c r="A13" s="239" t="s">
        <v>405</v>
      </c>
      <c r="B13" s="123"/>
      <c r="C13" s="124"/>
      <c r="D13" s="239" t="s">
        <v>395</v>
      </c>
      <c r="E13" s="125"/>
      <c r="G13" s="118"/>
    </row>
    <row r="14" spans="1:7" ht="15" thickBot="1" x14ac:dyDescent="0.35">
      <c r="A14" s="125"/>
      <c r="B14" s="123"/>
      <c r="C14" s="124"/>
      <c r="D14" s="125"/>
      <c r="E14" s="125"/>
      <c r="F14" s="123"/>
      <c r="G14" s="118"/>
    </row>
    <row r="15" spans="1:7" ht="31.2" thickBot="1" x14ac:dyDescent="0.35">
      <c r="A15" s="239" t="s">
        <v>404</v>
      </c>
      <c r="B15" s="123"/>
      <c r="C15" s="119"/>
      <c r="D15" s="127" t="s">
        <v>403</v>
      </c>
      <c r="E15" s="122" t="s">
        <v>408</v>
      </c>
      <c r="F15" s="123"/>
      <c r="G15" s="118"/>
    </row>
    <row r="16" spans="1:7" x14ac:dyDescent="0.3">
      <c r="A16" s="4"/>
      <c r="B16" s="4"/>
      <c r="C16" s="4"/>
      <c r="D16" s="4"/>
      <c r="E16" s="4"/>
      <c r="F16" s="4"/>
      <c r="G16" s="4"/>
    </row>
    <row r="17" spans="1:7" ht="58.5" customHeight="1" x14ac:dyDescent="0.3">
      <c r="A17" s="588"/>
      <c r="B17" s="588"/>
      <c r="C17" s="588"/>
      <c r="D17" s="588"/>
      <c r="E17" s="3"/>
      <c r="F17" s="588"/>
      <c r="G17" s="588"/>
    </row>
  </sheetData>
  <mergeCells count="7">
    <mergeCell ref="A2:G2"/>
    <mergeCell ref="A3:G3"/>
    <mergeCell ref="A17:B17"/>
    <mergeCell ref="C17:D17"/>
    <mergeCell ref="F17:G17"/>
    <mergeCell ref="A11:D11"/>
    <mergeCell ref="A5:D5"/>
  </mergeCells>
  <pageMargins left="0.25" right="0.25" top="0.75" bottom="0.75" header="0.3" footer="0.3"/>
  <pageSetup paperSize="345" orientation="landscape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40"/>
  <sheetViews>
    <sheetView zoomScale="70" zoomScaleNormal="70" workbookViewId="0">
      <pane xSplit="10" ySplit="2" topLeftCell="K42" activePane="bottomRight" state="frozen"/>
      <selection pane="topRight" activeCell="K1" sqref="K1"/>
      <selection pane="bottomLeft" activeCell="A3" sqref="A3"/>
      <selection pane="bottomRight" activeCell="AP70" sqref="AP70"/>
    </sheetView>
  </sheetViews>
  <sheetFormatPr baseColWidth="10" defaultRowHeight="14.4" x14ac:dyDescent="0.3"/>
  <cols>
    <col min="1" max="1" width="7.109375" customWidth="1"/>
    <col min="2" max="2" width="8.5546875" customWidth="1"/>
    <col min="3" max="3" width="21.21875" customWidth="1"/>
    <col min="4" max="4" width="11.44140625" customWidth="1"/>
    <col min="5" max="5" width="15.5546875" customWidth="1"/>
    <col min="6" max="6" width="14.6640625" customWidth="1"/>
    <col min="7" max="7" width="10.44140625" customWidth="1"/>
    <col min="8" max="8" width="11.44140625" customWidth="1"/>
    <col min="9" max="9" width="7" customWidth="1"/>
    <col min="10" max="10" width="8.109375" customWidth="1"/>
    <col min="11" max="11" width="11.44140625" customWidth="1"/>
    <col min="12" max="12" width="10" customWidth="1"/>
    <col min="13" max="13" width="12.5546875" customWidth="1"/>
    <col min="14" max="14" width="7" customWidth="1"/>
    <col min="15" max="15" width="5.88671875" customWidth="1"/>
    <col min="16" max="16" width="7" customWidth="1"/>
    <col min="17" max="17" width="7.33203125" customWidth="1"/>
    <col min="18" max="20" width="11.44140625" customWidth="1"/>
    <col min="21" max="22" width="6.44140625" customWidth="1"/>
    <col min="23" max="23" width="5.44140625" customWidth="1"/>
    <col min="24" max="24" width="7" customWidth="1"/>
    <col min="25" max="25" width="4.109375" customWidth="1"/>
    <col min="26" max="26" width="4" customWidth="1"/>
    <col min="27" max="27" width="4.109375" customWidth="1"/>
    <col min="28" max="28" width="3.33203125" customWidth="1"/>
    <col min="29" max="29" width="5.44140625" bestFit="1" customWidth="1"/>
    <col min="30" max="30" width="3.88671875" customWidth="1"/>
    <col min="31" max="31" width="25" customWidth="1"/>
    <col min="32" max="32" width="16.88671875" customWidth="1"/>
    <col min="33" max="33" width="4.5546875" customWidth="1"/>
    <col min="34" max="34" width="4.21875" customWidth="1"/>
    <col min="35" max="35" width="5.21875" customWidth="1"/>
    <col min="36" max="37" width="4.88671875" customWidth="1"/>
    <col min="38" max="38" width="4.6640625" customWidth="1"/>
  </cols>
  <sheetData>
    <row r="1" spans="1:41" ht="81.599999999999994" x14ac:dyDescent="0.3">
      <c r="A1" s="266" t="s">
        <v>4</v>
      </c>
      <c r="B1" s="266" t="s">
        <v>5</v>
      </c>
      <c r="C1" s="267" t="s">
        <v>6</v>
      </c>
      <c r="D1" s="266" t="s">
        <v>7</v>
      </c>
      <c r="E1" s="266" t="s">
        <v>8</v>
      </c>
      <c r="F1" s="266" t="s">
        <v>9</v>
      </c>
      <c r="G1" s="268" t="s">
        <v>10</v>
      </c>
      <c r="H1" s="268" t="s">
        <v>11</v>
      </c>
      <c r="I1" s="268" t="s">
        <v>12</v>
      </c>
      <c r="J1" s="268" t="s">
        <v>13</v>
      </c>
      <c r="K1" s="268" t="s">
        <v>14</v>
      </c>
      <c r="L1" s="268" t="s">
        <v>15</v>
      </c>
      <c r="M1" s="268" t="s">
        <v>16</v>
      </c>
      <c r="N1" s="268" t="s">
        <v>17</v>
      </c>
      <c r="O1" s="268" t="s">
        <v>18</v>
      </c>
      <c r="P1" s="268" t="s">
        <v>19</v>
      </c>
      <c r="Q1" s="268" t="s">
        <v>20</v>
      </c>
      <c r="R1" s="268" t="s">
        <v>21</v>
      </c>
      <c r="S1" s="268" t="s">
        <v>22</v>
      </c>
      <c r="T1" s="268" t="s">
        <v>23</v>
      </c>
      <c r="U1" s="266" t="s">
        <v>24</v>
      </c>
      <c r="V1" s="268" t="s">
        <v>25</v>
      </c>
      <c r="W1" s="268" t="s">
        <v>26</v>
      </c>
      <c r="X1" s="268" t="s">
        <v>27</v>
      </c>
      <c r="Y1" s="268" t="s">
        <v>28</v>
      </c>
      <c r="Z1" s="268" t="s">
        <v>29</v>
      </c>
      <c r="AA1" s="269" t="s">
        <v>30</v>
      </c>
      <c r="AB1" s="270" t="s">
        <v>31</v>
      </c>
      <c r="AC1" s="271" t="s">
        <v>32</v>
      </c>
      <c r="AD1" s="270" t="s">
        <v>33</v>
      </c>
      <c r="AE1" s="270" t="s">
        <v>34</v>
      </c>
      <c r="AF1" s="272" t="s">
        <v>35</v>
      </c>
      <c r="AG1" s="272" t="s">
        <v>36</v>
      </c>
      <c r="AH1" s="272" t="s">
        <v>37</v>
      </c>
      <c r="AI1" s="272" t="s">
        <v>38</v>
      </c>
      <c r="AJ1" s="272" t="s">
        <v>39</v>
      </c>
      <c r="AK1" s="268" t="s">
        <v>40</v>
      </c>
      <c r="AL1" s="268" t="s">
        <v>41</v>
      </c>
    </row>
    <row r="2" spans="1:41" ht="135" customHeight="1" x14ac:dyDescent="0.3">
      <c r="A2" s="273"/>
      <c r="B2" s="266" t="s">
        <v>42</v>
      </c>
      <c r="C2" s="122" t="str">
        <f>'ARBOL DE OBJETIVOS '!A7</f>
        <v xml:space="preserve">AGUA POTABLE MAS SALUBRE EN CABECERA MUNICIPAL </v>
      </c>
      <c r="D2" s="274" t="s">
        <v>43</v>
      </c>
      <c r="E2" s="274" t="s">
        <v>44</v>
      </c>
      <c r="F2" s="274" t="s">
        <v>45</v>
      </c>
      <c r="G2" s="275" t="s">
        <v>46</v>
      </c>
      <c r="H2" s="275" t="s">
        <v>47</v>
      </c>
      <c r="I2" s="276" t="s">
        <v>48</v>
      </c>
      <c r="J2" s="276" t="s">
        <v>49</v>
      </c>
      <c r="K2" s="276" t="s">
        <v>50</v>
      </c>
      <c r="L2" s="276" t="s">
        <v>440</v>
      </c>
      <c r="M2" s="276" t="s">
        <v>467</v>
      </c>
      <c r="N2" s="276"/>
      <c r="O2" s="277"/>
      <c r="P2" s="278">
        <v>1</v>
      </c>
      <c r="Q2" s="277"/>
      <c r="R2" s="279" t="s">
        <v>52</v>
      </c>
      <c r="S2" s="276" t="s">
        <v>53</v>
      </c>
      <c r="T2" s="275" t="s">
        <v>54</v>
      </c>
      <c r="U2" s="280"/>
      <c r="V2" s="280"/>
      <c r="W2" s="280"/>
      <c r="X2" s="280"/>
      <c r="Y2" s="280"/>
      <c r="Z2" s="280"/>
      <c r="AA2" s="281"/>
      <c r="AB2" s="281"/>
      <c r="AC2" s="282"/>
      <c r="AD2" s="283"/>
      <c r="AE2" s="283"/>
      <c r="AF2" s="284"/>
      <c r="AG2" s="284"/>
      <c r="AH2" s="284"/>
      <c r="AI2" s="273"/>
      <c r="AJ2" s="273"/>
      <c r="AK2" s="273"/>
      <c r="AL2" s="273"/>
    </row>
    <row r="3" spans="1:41" ht="162.75" customHeight="1" x14ac:dyDescent="0.3">
      <c r="A3" s="273"/>
      <c r="B3" s="266" t="s">
        <v>55</v>
      </c>
      <c r="C3" s="285" t="s">
        <v>412</v>
      </c>
      <c r="D3" s="274" t="s">
        <v>43</v>
      </c>
      <c r="E3" s="274" t="s">
        <v>56</v>
      </c>
      <c r="F3" s="286" t="s">
        <v>45</v>
      </c>
      <c r="G3" s="275" t="s">
        <v>46</v>
      </c>
      <c r="H3" s="275" t="s">
        <v>57</v>
      </c>
      <c r="I3" s="276" t="s">
        <v>48</v>
      </c>
      <c r="J3" s="276" t="s">
        <v>49</v>
      </c>
      <c r="K3" s="276" t="s">
        <v>58</v>
      </c>
      <c r="L3" s="276" t="s">
        <v>440</v>
      </c>
      <c r="M3" s="411" t="s">
        <v>478</v>
      </c>
      <c r="N3" s="276"/>
      <c r="O3" s="277"/>
      <c r="P3" s="278">
        <v>1</v>
      </c>
      <c r="Q3" s="277"/>
      <c r="R3" s="279" t="s">
        <v>84</v>
      </c>
      <c r="S3" s="276" t="s">
        <v>53</v>
      </c>
      <c r="T3" s="275" t="s">
        <v>59</v>
      </c>
      <c r="U3" s="280"/>
      <c r="V3" s="280"/>
      <c r="W3" s="280"/>
      <c r="X3" s="280"/>
      <c r="Y3" s="280"/>
      <c r="Z3" s="280"/>
      <c r="AA3" s="280"/>
      <c r="AB3" s="280"/>
      <c r="AC3" s="287"/>
      <c r="AD3" s="280"/>
      <c r="AE3" s="288"/>
      <c r="AF3" s="289"/>
      <c r="AG3" s="289"/>
      <c r="AH3" s="289"/>
      <c r="AI3" s="273"/>
      <c r="AJ3" s="273"/>
      <c r="AK3" s="273"/>
      <c r="AL3" s="273"/>
    </row>
    <row r="4" spans="1:41" ht="108.75" customHeight="1" x14ac:dyDescent="0.3">
      <c r="A4" s="273"/>
      <c r="B4" s="290" t="s">
        <v>60</v>
      </c>
      <c r="C4" s="275" t="s">
        <v>424</v>
      </c>
      <c r="D4" s="274" t="s">
        <v>43</v>
      </c>
      <c r="E4" s="274" t="s">
        <v>61</v>
      </c>
      <c r="F4" s="291" t="s">
        <v>45</v>
      </c>
      <c r="G4" s="275" t="s">
        <v>46</v>
      </c>
      <c r="H4" s="275" t="s">
        <v>389</v>
      </c>
      <c r="I4" s="276" t="s">
        <v>48</v>
      </c>
      <c r="J4" s="276" t="s">
        <v>49</v>
      </c>
      <c r="K4" s="276" t="s">
        <v>50</v>
      </c>
      <c r="L4" s="276" t="s">
        <v>440</v>
      </c>
      <c r="M4" s="292" t="s">
        <v>468</v>
      </c>
      <c r="N4" s="277"/>
      <c r="O4" s="277"/>
      <c r="P4" s="278">
        <v>1</v>
      </c>
      <c r="Q4" s="277"/>
      <c r="R4" s="293" t="s">
        <v>415</v>
      </c>
      <c r="S4" s="292" t="s">
        <v>53</v>
      </c>
      <c r="T4" s="275" t="s">
        <v>62</v>
      </c>
      <c r="U4" s="280"/>
      <c r="V4" s="280"/>
      <c r="W4" s="280"/>
      <c r="X4" s="280"/>
      <c r="Y4" s="280"/>
      <c r="Z4" s="280"/>
      <c r="AA4" s="280"/>
      <c r="AB4" s="280"/>
      <c r="AC4" s="294"/>
      <c r="AD4" s="295"/>
      <c r="AE4" s="292"/>
      <c r="AF4" s="296"/>
      <c r="AG4" s="296"/>
      <c r="AH4" s="296"/>
      <c r="AI4" s="273"/>
      <c r="AJ4" s="273"/>
      <c r="AK4" s="273"/>
      <c r="AL4" s="273"/>
    </row>
    <row r="5" spans="1:41" ht="122.4" hidden="1" x14ac:dyDescent="0.3">
      <c r="A5" s="273"/>
      <c r="B5" s="266" t="s">
        <v>63</v>
      </c>
      <c r="C5" s="285" t="s">
        <v>428</v>
      </c>
      <c r="D5" s="297" t="s">
        <v>43</v>
      </c>
      <c r="E5" s="298" t="s">
        <v>64</v>
      </c>
      <c r="F5" s="298" t="s">
        <v>45</v>
      </c>
      <c r="G5" s="275" t="s">
        <v>65</v>
      </c>
      <c r="H5" s="275" t="s">
        <v>413</v>
      </c>
      <c r="I5" s="276" t="s">
        <v>48</v>
      </c>
      <c r="J5" s="276" t="s">
        <v>49</v>
      </c>
      <c r="K5" s="276" t="s">
        <v>50</v>
      </c>
      <c r="L5" s="276" t="s">
        <v>440</v>
      </c>
      <c r="M5" s="292" t="s">
        <v>83</v>
      </c>
      <c r="N5" s="277"/>
      <c r="O5" s="277"/>
      <c r="P5" s="278">
        <v>1</v>
      </c>
      <c r="Q5" s="277"/>
      <c r="R5" s="293" t="s">
        <v>416</v>
      </c>
      <c r="S5" s="292" t="s">
        <v>53</v>
      </c>
      <c r="T5" s="275"/>
      <c r="U5" s="280"/>
      <c r="V5" s="280"/>
      <c r="W5" s="280"/>
      <c r="X5" s="280"/>
      <c r="Y5" s="280"/>
      <c r="Z5" s="280"/>
      <c r="AA5" s="280"/>
      <c r="AB5" s="280"/>
      <c r="AC5" s="299"/>
      <c r="AD5" s="292"/>
      <c r="AE5" s="292"/>
      <c r="AF5" s="296"/>
      <c r="AG5" s="296"/>
      <c r="AH5" s="296"/>
      <c r="AI5" s="273"/>
      <c r="AJ5" s="273"/>
      <c r="AK5" s="273"/>
      <c r="AL5" s="273"/>
    </row>
    <row r="6" spans="1:41" ht="102" x14ac:dyDescent="0.3">
      <c r="A6" s="273"/>
      <c r="B6" s="266" t="s">
        <v>63</v>
      </c>
      <c r="C6" s="285" t="s">
        <v>396</v>
      </c>
      <c r="D6" s="297" t="s">
        <v>43</v>
      </c>
      <c r="E6" s="298" t="s">
        <v>64</v>
      </c>
      <c r="F6" s="298" t="s">
        <v>45</v>
      </c>
      <c r="G6" s="275" t="s">
        <v>65</v>
      </c>
      <c r="H6" s="275" t="s">
        <v>66</v>
      </c>
      <c r="I6" s="276" t="s">
        <v>48</v>
      </c>
      <c r="J6" s="276" t="s">
        <v>49</v>
      </c>
      <c r="K6" s="276" t="s">
        <v>50</v>
      </c>
      <c r="L6" s="276" t="s">
        <v>440</v>
      </c>
      <c r="M6" s="292" t="s">
        <v>477</v>
      </c>
      <c r="N6" s="277"/>
      <c r="O6" s="277"/>
      <c r="P6" s="278">
        <v>1</v>
      </c>
      <c r="Q6" s="277"/>
      <c r="R6" s="293" t="s">
        <v>415</v>
      </c>
      <c r="S6" s="292" t="s">
        <v>53</v>
      </c>
      <c r="T6" s="292" t="s">
        <v>470</v>
      </c>
      <c r="U6" s="280"/>
      <c r="V6" s="280"/>
      <c r="W6" s="280"/>
      <c r="X6" s="280"/>
      <c r="Y6" s="280"/>
      <c r="Z6" s="280"/>
      <c r="AA6" s="280"/>
      <c r="AB6" s="280"/>
      <c r="AC6" s="299"/>
      <c r="AD6" s="292"/>
      <c r="AE6" s="292"/>
      <c r="AF6" s="296"/>
      <c r="AG6" s="296"/>
      <c r="AH6" s="296"/>
      <c r="AI6" s="273"/>
      <c r="AJ6" s="273"/>
      <c r="AK6" s="273"/>
      <c r="AL6" s="273"/>
    </row>
    <row r="7" spans="1:41" ht="120.75" customHeight="1" x14ac:dyDescent="0.3">
      <c r="A7" s="273"/>
      <c r="B7" s="290" t="s">
        <v>414</v>
      </c>
      <c r="C7" s="4" t="s">
        <v>69</v>
      </c>
      <c r="D7" s="288" t="s">
        <v>43</v>
      </c>
      <c r="E7" s="276" t="s">
        <v>70</v>
      </c>
      <c r="F7" s="288" t="s">
        <v>71</v>
      </c>
      <c r="G7" s="275" t="s">
        <v>72</v>
      </c>
      <c r="H7" s="275" t="s">
        <v>73</v>
      </c>
      <c r="I7" s="276" t="s">
        <v>48</v>
      </c>
      <c r="J7" s="276" t="s">
        <v>49</v>
      </c>
      <c r="K7" s="276" t="s">
        <v>50</v>
      </c>
      <c r="L7" s="431" t="s">
        <v>440</v>
      </c>
      <c r="M7" s="300" t="s">
        <v>74</v>
      </c>
      <c r="N7" s="276"/>
      <c r="O7" s="277"/>
      <c r="P7" s="278">
        <v>1</v>
      </c>
      <c r="Q7" s="276"/>
      <c r="R7" s="293" t="s">
        <v>417</v>
      </c>
      <c r="S7" s="292" t="s">
        <v>53</v>
      </c>
      <c r="T7" s="275" t="s">
        <v>76</v>
      </c>
      <c r="U7" s="281"/>
      <c r="V7" s="281"/>
      <c r="W7" s="281"/>
      <c r="X7" s="281"/>
      <c r="Y7" s="281"/>
      <c r="Z7" s="281"/>
      <c r="AA7" s="281"/>
      <c r="AB7" s="281"/>
      <c r="AC7" s="301"/>
      <c r="AD7" s="302"/>
      <c r="AE7" s="302"/>
      <c r="AF7" s="303"/>
      <c r="AG7" s="303"/>
      <c r="AH7" s="303"/>
      <c r="AI7" s="273"/>
      <c r="AJ7" s="273"/>
      <c r="AK7" s="273"/>
      <c r="AL7" s="273"/>
    </row>
    <row r="8" spans="1:41" ht="112.2" x14ac:dyDescent="0.3">
      <c r="A8" s="273"/>
      <c r="B8" s="266" t="s">
        <v>77</v>
      </c>
      <c r="C8" s="275" t="s">
        <v>483</v>
      </c>
      <c r="D8" s="304" t="s">
        <v>43</v>
      </c>
      <c r="E8" s="297" t="s">
        <v>78</v>
      </c>
      <c r="F8" s="304" t="s">
        <v>45</v>
      </c>
      <c r="G8" s="275" t="s">
        <v>380</v>
      </c>
      <c r="H8" s="275" t="s">
        <v>79</v>
      </c>
      <c r="I8" s="276" t="s">
        <v>48</v>
      </c>
      <c r="J8" s="276" t="s">
        <v>49</v>
      </c>
      <c r="K8" s="276" t="s">
        <v>50</v>
      </c>
      <c r="L8" s="431" t="s">
        <v>440</v>
      </c>
      <c r="M8" s="300" t="s">
        <v>469</v>
      </c>
      <c r="N8" s="276"/>
      <c r="O8" s="277"/>
      <c r="P8" s="305">
        <v>1</v>
      </c>
      <c r="Q8" s="306"/>
      <c r="R8" s="293" t="s">
        <v>75</v>
      </c>
      <c r="S8" s="292" t="s">
        <v>53</v>
      </c>
      <c r="T8" s="276" t="s">
        <v>471</v>
      </c>
      <c r="U8" s="280"/>
      <c r="V8" s="280"/>
      <c r="W8" s="280"/>
      <c r="X8" s="280"/>
      <c r="Y8" s="280"/>
      <c r="Z8" s="280"/>
      <c r="AA8" s="280"/>
      <c r="AB8" s="280"/>
      <c r="AC8" s="287"/>
      <c r="AD8" s="280"/>
      <c r="AE8" s="292"/>
      <c r="AF8" s="296"/>
      <c r="AG8" s="296"/>
      <c r="AH8" s="296"/>
      <c r="AI8" s="273"/>
      <c r="AJ8" s="273"/>
      <c r="AK8" s="273"/>
      <c r="AL8" s="273"/>
    </row>
    <row r="9" spans="1:41" ht="112.2" x14ac:dyDescent="0.3">
      <c r="A9" s="273"/>
      <c r="B9" s="266" t="s">
        <v>418</v>
      </c>
      <c r="C9" s="275" t="s">
        <v>419</v>
      </c>
      <c r="D9" s="304" t="s">
        <v>43</v>
      </c>
      <c r="E9" s="297" t="s">
        <v>78</v>
      </c>
      <c r="F9" s="304" t="s">
        <v>45</v>
      </c>
      <c r="G9" s="275" t="s">
        <v>490</v>
      </c>
      <c r="H9" s="275" t="s">
        <v>420</v>
      </c>
      <c r="I9" s="276" t="s">
        <v>48</v>
      </c>
      <c r="J9" s="276" t="s">
        <v>49</v>
      </c>
      <c r="K9" s="276" t="s">
        <v>50</v>
      </c>
      <c r="L9" s="431" t="s">
        <v>440</v>
      </c>
      <c r="M9" s="275" t="s">
        <v>490</v>
      </c>
      <c r="N9" s="276"/>
      <c r="O9" s="277"/>
      <c r="P9" s="305">
        <v>1</v>
      </c>
      <c r="Q9" s="306"/>
      <c r="R9" s="293" t="s">
        <v>421</v>
      </c>
      <c r="S9" s="292" t="s">
        <v>53</v>
      </c>
      <c r="T9" s="276" t="s">
        <v>422</v>
      </c>
      <c r="U9" s="280"/>
      <c r="V9" s="280"/>
      <c r="W9" s="280"/>
      <c r="X9" s="280"/>
      <c r="Y9" s="280"/>
      <c r="Z9" s="280"/>
      <c r="AA9" s="280"/>
      <c r="AB9" s="280"/>
      <c r="AC9" s="287"/>
      <c r="AD9" s="280"/>
      <c r="AE9" s="292"/>
      <c r="AF9" s="296"/>
      <c r="AG9" s="296"/>
      <c r="AH9" s="296"/>
      <c r="AI9" s="273"/>
      <c r="AJ9" s="273"/>
      <c r="AK9" s="273"/>
      <c r="AL9" s="273"/>
    </row>
    <row r="10" spans="1:41" ht="125.4" customHeight="1" x14ac:dyDescent="0.3">
      <c r="A10" s="415"/>
      <c r="B10" s="413" t="s">
        <v>484</v>
      </c>
      <c r="C10" s="275" t="s">
        <v>485</v>
      </c>
      <c r="D10" s="304" t="s">
        <v>43</v>
      </c>
      <c r="E10" s="297" t="s">
        <v>78</v>
      </c>
      <c r="F10" s="304" t="s">
        <v>45</v>
      </c>
      <c r="G10" s="275" t="s">
        <v>486</v>
      </c>
      <c r="H10" s="275" t="s">
        <v>487</v>
      </c>
      <c r="I10" s="414" t="s">
        <v>48</v>
      </c>
      <c r="J10" s="414" t="s">
        <v>49</v>
      </c>
      <c r="K10" s="414" t="s">
        <v>50</v>
      </c>
      <c r="L10" s="431" t="s">
        <v>440</v>
      </c>
      <c r="M10" s="275" t="s">
        <v>488</v>
      </c>
      <c r="N10" s="414"/>
      <c r="O10" s="412"/>
      <c r="P10" s="305">
        <v>1</v>
      </c>
      <c r="Q10" s="306"/>
      <c r="R10" s="293" t="s">
        <v>421</v>
      </c>
      <c r="S10" s="292" t="s">
        <v>53</v>
      </c>
      <c r="T10" s="414" t="s">
        <v>489</v>
      </c>
      <c r="U10" s="280"/>
      <c r="V10" s="280"/>
      <c r="W10" s="280"/>
      <c r="X10" s="280"/>
      <c r="Y10" s="280"/>
      <c r="Z10" s="280"/>
      <c r="AA10" s="280"/>
      <c r="AB10" s="280"/>
      <c r="AC10" s="287"/>
      <c r="AD10" s="280"/>
      <c r="AE10" s="292"/>
      <c r="AF10" s="309"/>
      <c r="AG10" s="309"/>
      <c r="AH10" s="309"/>
      <c r="AI10" s="310"/>
      <c r="AJ10" s="415"/>
      <c r="AK10" s="415"/>
      <c r="AL10" s="415"/>
    </row>
    <row r="11" spans="1:41" ht="112.2" x14ac:dyDescent="0.3">
      <c r="A11" s="273"/>
      <c r="B11" s="290" t="s">
        <v>423</v>
      </c>
      <c r="C11" s="292" t="s">
        <v>382</v>
      </c>
      <c r="D11" s="292" t="s">
        <v>43</v>
      </c>
      <c r="E11" s="292" t="s">
        <v>61</v>
      </c>
      <c r="F11" s="307" t="s">
        <v>45</v>
      </c>
      <c r="G11" s="292" t="s">
        <v>86</v>
      </c>
      <c r="H11" s="292" t="s">
        <v>86</v>
      </c>
      <c r="I11" s="308"/>
      <c r="J11" s="276" t="s">
        <v>49</v>
      </c>
      <c r="K11" s="308"/>
      <c r="L11" s="431" t="s">
        <v>440</v>
      </c>
      <c r="M11" s="300" t="s">
        <v>87</v>
      </c>
      <c r="N11" s="277"/>
      <c r="O11" s="277"/>
      <c r="P11" s="278">
        <v>1</v>
      </c>
      <c r="Q11" s="276"/>
      <c r="R11" s="293" t="s">
        <v>88</v>
      </c>
      <c r="S11" s="293" t="s">
        <v>53</v>
      </c>
      <c r="T11" s="292" t="s">
        <v>89</v>
      </c>
      <c r="U11" s="295"/>
      <c r="V11" s="295"/>
      <c r="W11" s="295"/>
      <c r="X11" s="295"/>
      <c r="Y11" s="295"/>
      <c r="Z11" s="295"/>
      <c r="AA11" s="295"/>
      <c r="AB11" s="295"/>
      <c r="AC11" s="294"/>
      <c r="AD11" s="295"/>
      <c r="AE11" s="292"/>
      <c r="AF11" s="309"/>
      <c r="AG11" s="309"/>
      <c r="AH11" s="309"/>
      <c r="AI11" s="310"/>
      <c r="AJ11" s="273"/>
      <c r="AK11" s="273"/>
      <c r="AL11" s="273"/>
      <c r="AM11" s="5"/>
    </row>
    <row r="12" spans="1:41" x14ac:dyDescent="0.3">
      <c r="A12" s="273"/>
      <c r="B12" s="267"/>
      <c r="C12" s="267" t="s">
        <v>273</v>
      </c>
      <c r="D12" s="311"/>
      <c r="E12" s="312"/>
      <c r="F12" s="313"/>
      <c r="G12" s="312"/>
      <c r="H12" s="314"/>
      <c r="I12" s="315"/>
      <c r="J12" s="315"/>
      <c r="K12" s="315"/>
      <c r="L12" s="315"/>
      <c r="M12" s="316"/>
      <c r="N12" s="317"/>
      <c r="O12" s="317"/>
      <c r="P12" s="318"/>
      <c r="Q12" s="315"/>
      <c r="R12" s="319"/>
      <c r="S12" s="320"/>
      <c r="T12" s="314"/>
      <c r="U12" s="321"/>
      <c r="V12" s="321"/>
      <c r="W12" s="321"/>
      <c r="X12" s="321"/>
      <c r="Y12" s="321"/>
      <c r="Z12" s="321"/>
      <c r="AA12" s="321"/>
      <c r="AB12" s="321"/>
      <c r="AC12" s="322"/>
      <c r="AD12" s="323"/>
      <c r="AE12" s="324"/>
      <c r="AF12" s="539">
        <f>AF13+AF22+AF35+AF51</f>
        <v>1530869.48</v>
      </c>
      <c r="AG12" s="325"/>
      <c r="AH12" s="325"/>
      <c r="AI12" s="326"/>
      <c r="AJ12" s="327"/>
      <c r="AK12" s="328"/>
      <c r="AL12" s="328"/>
      <c r="AM12" s="5"/>
    </row>
    <row r="13" spans="1:41" ht="31.2" thickBot="1" x14ac:dyDescent="0.35">
      <c r="A13" s="273"/>
      <c r="B13" s="329" t="s">
        <v>547</v>
      </c>
      <c r="C13" s="330" t="s">
        <v>91</v>
      </c>
      <c r="D13" s="599" t="s">
        <v>43</v>
      </c>
      <c r="E13" s="599" t="s">
        <v>61</v>
      </c>
      <c r="F13" s="599" t="s">
        <v>45</v>
      </c>
      <c r="G13" s="600" t="s">
        <v>86</v>
      </c>
      <c r="H13" s="600" t="s">
        <v>92</v>
      </c>
      <c r="I13" s="331" t="s">
        <v>48</v>
      </c>
      <c r="J13" s="331" t="s">
        <v>49</v>
      </c>
      <c r="K13" s="331" t="s">
        <v>50</v>
      </c>
      <c r="L13" s="331" t="s">
        <v>440</v>
      </c>
      <c r="M13" s="332" t="s">
        <v>87</v>
      </c>
      <c r="N13" s="333"/>
      <c r="O13" s="333"/>
      <c r="P13" s="332">
        <v>1</v>
      </c>
      <c r="Q13" s="331"/>
      <c r="R13" s="334" t="s">
        <v>88</v>
      </c>
      <c r="S13" s="595" t="s">
        <v>53</v>
      </c>
      <c r="T13" s="595" t="s">
        <v>89</v>
      </c>
      <c r="U13" s="335">
        <v>2</v>
      </c>
      <c r="V13" s="335">
        <v>2</v>
      </c>
      <c r="W13" s="335">
        <v>3</v>
      </c>
      <c r="X13" s="335">
        <v>6</v>
      </c>
      <c r="Y13" s="335" t="s">
        <v>93</v>
      </c>
      <c r="Z13" s="335">
        <v>1</v>
      </c>
      <c r="AA13" s="335">
        <v>1</v>
      </c>
      <c r="AB13" s="335">
        <v>4</v>
      </c>
      <c r="AC13" s="336">
        <v>1000</v>
      </c>
      <c r="AD13" s="337"/>
      <c r="AE13" s="338" t="s">
        <v>91</v>
      </c>
      <c r="AF13" s="534">
        <f>AF14+AF15+AF16+AF18+AF19+AF20+AF21+AF17</f>
        <v>1056942.1499999999</v>
      </c>
      <c r="AG13" s="339"/>
      <c r="AH13" s="339"/>
      <c r="AI13" s="339"/>
      <c r="AJ13" s="340"/>
      <c r="AK13" s="341"/>
      <c r="AL13" s="341"/>
      <c r="AM13" s="6"/>
      <c r="AN13" s="5">
        <f>AM13-AM11</f>
        <v>0</v>
      </c>
      <c r="AO13" s="7">
        <f>AM13-AM11</f>
        <v>0</v>
      </c>
    </row>
    <row r="14" spans="1:41" ht="30.6" x14ac:dyDescent="0.3">
      <c r="A14" s="273"/>
      <c r="B14" s="266" t="s">
        <v>548</v>
      </c>
      <c r="C14" s="342" t="s">
        <v>95</v>
      </c>
      <c r="D14" s="599"/>
      <c r="E14" s="599"/>
      <c r="F14" s="599"/>
      <c r="G14" s="600"/>
      <c r="H14" s="600"/>
      <c r="I14" s="276" t="s">
        <v>48</v>
      </c>
      <c r="J14" s="276" t="s">
        <v>49</v>
      </c>
      <c r="K14" s="276" t="s">
        <v>50</v>
      </c>
      <c r="L14" s="276" t="s">
        <v>440</v>
      </c>
      <c r="M14" s="300" t="s">
        <v>87</v>
      </c>
      <c r="N14" s="277"/>
      <c r="O14" s="277"/>
      <c r="P14" s="300">
        <v>1</v>
      </c>
      <c r="Q14" s="276"/>
      <c r="R14" s="293" t="s">
        <v>88</v>
      </c>
      <c r="S14" s="595"/>
      <c r="T14" s="595"/>
      <c r="U14" s="280">
        <v>2</v>
      </c>
      <c r="V14" s="280">
        <v>2</v>
      </c>
      <c r="W14" s="280">
        <v>3</v>
      </c>
      <c r="X14" s="280">
        <v>6</v>
      </c>
      <c r="Y14" s="280" t="s">
        <v>93</v>
      </c>
      <c r="Z14" s="280">
        <v>1</v>
      </c>
      <c r="AA14" s="280">
        <v>1</v>
      </c>
      <c r="AB14" s="280">
        <v>4</v>
      </c>
      <c r="AC14" s="343">
        <v>1131</v>
      </c>
      <c r="AD14" s="295"/>
      <c r="AE14" s="292" t="s">
        <v>96</v>
      </c>
      <c r="AF14" s="425">
        <v>754640.22</v>
      </c>
      <c r="AG14" s="344"/>
      <c r="AH14" s="344"/>
      <c r="AI14" s="344"/>
      <c r="AJ14" s="345"/>
      <c r="AK14" s="273"/>
      <c r="AL14" s="273"/>
    </row>
    <row r="15" spans="1:41" ht="30.6" x14ac:dyDescent="0.3">
      <c r="A15" s="532"/>
      <c r="B15" s="512" t="s">
        <v>549</v>
      </c>
      <c r="C15" s="342" t="s">
        <v>98</v>
      </c>
      <c r="D15" s="599"/>
      <c r="E15" s="599"/>
      <c r="F15" s="599"/>
      <c r="G15" s="600"/>
      <c r="H15" s="600"/>
      <c r="I15" s="533" t="s">
        <v>48</v>
      </c>
      <c r="J15" s="276" t="s">
        <v>49</v>
      </c>
      <c r="K15" s="276" t="s">
        <v>50</v>
      </c>
      <c r="L15" s="276" t="s">
        <v>440</v>
      </c>
      <c r="M15" s="300" t="s">
        <v>87</v>
      </c>
      <c r="N15" s="596"/>
      <c r="O15" s="597"/>
      <c r="P15" s="300">
        <v>1</v>
      </c>
      <c r="Q15" s="276"/>
      <c r="R15" s="293" t="s">
        <v>88</v>
      </c>
      <c r="S15" s="595"/>
      <c r="T15" s="595"/>
      <c r="U15" s="280">
        <v>2</v>
      </c>
      <c r="V15" s="280">
        <v>2</v>
      </c>
      <c r="W15" s="280">
        <v>3</v>
      </c>
      <c r="X15" s="280">
        <v>6</v>
      </c>
      <c r="Y15" s="280" t="s">
        <v>93</v>
      </c>
      <c r="Z15" s="280">
        <v>1</v>
      </c>
      <c r="AA15" s="280">
        <v>1</v>
      </c>
      <c r="AB15" s="280">
        <v>4</v>
      </c>
      <c r="AC15" s="343">
        <v>1312</v>
      </c>
      <c r="AD15" s="295"/>
      <c r="AE15" s="292" t="s">
        <v>98</v>
      </c>
      <c r="AF15" s="425">
        <v>24339.5</v>
      </c>
      <c r="AG15" s="346"/>
      <c r="AH15" s="346"/>
      <c r="AI15" s="346"/>
      <c r="AJ15" s="345"/>
      <c r="AK15" s="273"/>
      <c r="AL15" s="273"/>
      <c r="AM15" s="6"/>
    </row>
    <row r="16" spans="1:41" ht="30.6" x14ac:dyDescent="0.3">
      <c r="A16" s="532"/>
      <c r="B16" s="512" t="s">
        <v>550</v>
      </c>
      <c r="C16" s="342" t="s">
        <v>99</v>
      </c>
      <c r="D16" s="599"/>
      <c r="E16" s="599"/>
      <c r="F16" s="599"/>
      <c r="G16" s="600"/>
      <c r="H16" s="600"/>
      <c r="I16" s="533" t="s">
        <v>48</v>
      </c>
      <c r="J16" s="276" t="s">
        <v>49</v>
      </c>
      <c r="K16" s="276" t="s">
        <v>50</v>
      </c>
      <c r="L16" s="276" t="s">
        <v>440</v>
      </c>
      <c r="M16" s="300" t="s">
        <v>87</v>
      </c>
      <c r="N16" s="597"/>
      <c r="O16" s="597"/>
      <c r="P16" s="300">
        <v>1</v>
      </c>
      <c r="Q16" s="276"/>
      <c r="R16" s="293" t="s">
        <v>88</v>
      </c>
      <c r="S16" s="595"/>
      <c r="T16" s="595"/>
      <c r="U16" s="280">
        <v>2</v>
      </c>
      <c r="V16" s="280">
        <v>2</v>
      </c>
      <c r="W16" s="280">
        <v>3</v>
      </c>
      <c r="X16" s="280">
        <v>6</v>
      </c>
      <c r="Y16" s="280" t="s">
        <v>93</v>
      </c>
      <c r="Z16" s="280">
        <v>1</v>
      </c>
      <c r="AA16" s="280">
        <v>1</v>
      </c>
      <c r="AB16" s="280">
        <v>4</v>
      </c>
      <c r="AC16" s="343">
        <v>1321</v>
      </c>
      <c r="AD16" s="295"/>
      <c r="AE16" s="292" t="s">
        <v>99</v>
      </c>
      <c r="AF16" s="425">
        <v>62025.22</v>
      </c>
      <c r="AG16" s="346"/>
      <c r="AH16" s="346"/>
      <c r="AI16" s="346"/>
      <c r="AJ16" s="345"/>
      <c r="AK16" s="273"/>
      <c r="AL16" s="273"/>
      <c r="AM16" s="7"/>
    </row>
    <row r="17" spans="1:39" ht="27" customHeight="1" x14ac:dyDescent="0.3">
      <c r="A17" s="511"/>
      <c r="B17" s="512" t="s">
        <v>551</v>
      </c>
      <c r="C17" s="342" t="s">
        <v>173</v>
      </c>
      <c r="D17" s="599"/>
      <c r="E17" s="599"/>
      <c r="F17" s="599"/>
      <c r="G17" s="600"/>
      <c r="H17" s="600"/>
      <c r="I17" s="533" t="s">
        <v>48</v>
      </c>
      <c r="J17" s="513" t="s">
        <v>49</v>
      </c>
      <c r="K17" s="513" t="s">
        <v>50</v>
      </c>
      <c r="L17" s="513" t="s">
        <v>440</v>
      </c>
      <c r="M17" s="300" t="s">
        <v>87</v>
      </c>
      <c r="N17" s="511"/>
      <c r="O17" s="511"/>
      <c r="P17" s="300">
        <v>1</v>
      </c>
      <c r="Q17" s="513"/>
      <c r="R17" s="293" t="s">
        <v>88</v>
      </c>
      <c r="S17" s="595"/>
      <c r="T17" s="595"/>
      <c r="U17" s="280">
        <v>2</v>
      </c>
      <c r="V17" s="280">
        <v>2</v>
      </c>
      <c r="W17" s="280">
        <v>3</v>
      </c>
      <c r="X17" s="280">
        <v>6</v>
      </c>
      <c r="Y17" s="280" t="s">
        <v>93</v>
      </c>
      <c r="Z17" s="280">
        <v>1</v>
      </c>
      <c r="AA17" s="280">
        <v>1</v>
      </c>
      <c r="AB17" s="280">
        <v>4</v>
      </c>
      <c r="AC17" s="343">
        <v>1322</v>
      </c>
      <c r="AD17" s="531"/>
      <c r="AE17" s="510" t="s">
        <v>173</v>
      </c>
      <c r="AF17" s="425">
        <v>5202.5200000000004</v>
      </c>
      <c r="AG17" s="346"/>
      <c r="AH17" s="346"/>
      <c r="AI17" s="346"/>
      <c r="AJ17" s="345"/>
      <c r="AK17" s="514"/>
      <c r="AL17" s="514"/>
      <c r="AM17" s="7"/>
    </row>
    <row r="18" spans="1:39" ht="30.6" x14ac:dyDescent="0.3">
      <c r="A18" s="273"/>
      <c r="B18" s="512" t="s">
        <v>552</v>
      </c>
      <c r="C18" s="342" t="s">
        <v>101</v>
      </c>
      <c r="D18" s="599"/>
      <c r="E18" s="599"/>
      <c r="F18" s="599"/>
      <c r="G18" s="600"/>
      <c r="H18" s="600"/>
      <c r="I18" s="276" t="s">
        <v>48</v>
      </c>
      <c r="J18" s="276" t="s">
        <v>49</v>
      </c>
      <c r="K18" s="276" t="s">
        <v>50</v>
      </c>
      <c r="L18" s="276" t="s">
        <v>440</v>
      </c>
      <c r="M18" s="300" t="s">
        <v>87</v>
      </c>
      <c r="N18" s="277"/>
      <c r="O18" s="277"/>
      <c r="P18" s="300">
        <v>1</v>
      </c>
      <c r="Q18" s="276"/>
      <c r="R18" s="293" t="s">
        <v>88</v>
      </c>
      <c r="S18" s="595"/>
      <c r="T18" s="595"/>
      <c r="U18" s="280">
        <v>2</v>
      </c>
      <c r="V18" s="280">
        <v>2</v>
      </c>
      <c r="W18" s="280">
        <v>3</v>
      </c>
      <c r="X18" s="280">
        <v>6</v>
      </c>
      <c r="Y18" s="280" t="s">
        <v>93</v>
      </c>
      <c r="Z18" s="280">
        <v>1</v>
      </c>
      <c r="AA18" s="280">
        <v>1</v>
      </c>
      <c r="AB18" s="280">
        <v>4</v>
      </c>
      <c r="AC18" s="343">
        <v>1323</v>
      </c>
      <c r="AD18" s="120"/>
      <c r="AE18" s="292" t="s">
        <v>101</v>
      </c>
      <c r="AF18" s="425">
        <v>93037.83</v>
      </c>
      <c r="AG18" s="346"/>
      <c r="AH18" s="346"/>
      <c r="AI18" s="346"/>
      <c r="AJ18" s="345"/>
      <c r="AK18" s="273"/>
      <c r="AL18" s="273"/>
      <c r="AM18" s="7"/>
    </row>
    <row r="19" spans="1:39" ht="30.6" x14ac:dyDescent="0.3">
      <c r="A19" s="273"/>
      <c r="B19" s="512" t="s">
        <v>553</v>
      </c>
      <c r="C19" s="342" t="s">
        <v>103</v>
      </c>
      <c r="D19" s="599"/>
      <c r="E19" s="599"/>
      <c r="F19" s="599"/>
      <c r="G19" s="600"/>
      <c r="H19" s="600"/>
      <c r="I19" s="276" t="s">
        <v>48</v>
      </c>
      <c r="J19" s="276" t="s">
        <v>49</v>
      </c>
      <c r="K19" s="276" t="s">
        <v>50</v>
      </c>
      <c r="L19" s="276" t="s">
        <v>440</v>
      </c>
      <c r="M19" s="300" t="s">
        <v>87</v>
      </c>
      <c r="N19" s="277"/>
      <c r="O19" s="277"/>
      <c r="P19" s="300">
        <v>1</v>
      </c>
      <c r="Q19" s="276"/>
      <c r="R19" s="293" t="s">
        <v>88</v>
      </c>
      <c r="S19" s="595"/>
      <c r="T19" s="595"/>
      <c r="U19" s="280">
        <v>2</v>
      </c>
      <c r="V19" s="280">
        <v>2</v>
      </c>
      <c r="W19" s="280">
        <v>3</v>
      </c>
      <c r="X19" s="280">
        <v>6</v>
      </c>
      <c r="Y19" s="280" t="s">
        <v>93</v>
      </c>
      <c r="Z19" s="280">
        <v>1</v>
      </c>
      <c r="AA19" s="280">
        <v>1</v>
      </c>
      <c r="AB19" s="280">
        <v>4</v>
      </c>
      <c r="AC19" s="343">
        <v>1331</v>
      </c>
      <c r="AD19" s="295"/>
      <c r="AE19" s="292" t="s">
        <v>103</v>
      </c>
      <c r="AF19" s="425">
        <v>6848.1</v>
      </c>
      <c r="AG19" s="346"/>
      <c r="AH19" s="346"/>
      <c r="AI19" s="346"/>
      <c r="AJ19" s="345"/>
      <c r="AK19" s="273"/>
      <c r="AL19" s="273"/>
      <c r="AM19" s="7"/>
    </row>
    <row r="20" spans="1:39" ht="30.6" x14ac:dyDescent="0.3">
      <c r="A20" s="273"/>
      <c r="B20" s="512" t="s">
        <v>709</v>
      </c>
      <c r="C20" s="342" t="s">
        <v>105</v>
      </c>
      <c r="D20" s="599"/>
      <c r="E20" s="599"/>
      <c r="F20" s="599"/>
      <c r="G20" s="600"/>
      <c r="H20" s="600"/>
      <c r="I20" s="276" t="s">
        <v>48</v>
      </c>
      <c r="J20" s="276" t="s">
        <v>49</v>
      </c>
      <c r="K20" s="276" t="s">
        <v>50</v>
      </c>
      <c r="L20" s="276" t="s">
        <v>440</v>
      </c>
      <c r="M20" s="300" t="s">
        <v>87</v>
      </c>
      <c r="N20" s="277"/>
      <c r="O20" s="277"/>
      <c r="P20" s="300">
        <v>1</v>
      </c>
      <c r="Q20" s="276"/>
      <c r="R20" s="293" t="s">
        <v>88</v>
      </c>
      <c r="S20" s="595"/>
      <c r="T20" s="595"/>
      <c r="U20" s="280">
        <v>2</v>
      </c>
      <c r="V20" s="280">
        <v>2</v>
      </c>
      <c r="W20" s="280">
        <v>3</v>
      </c>
      <c r="X20" s="280">
        <v>6</v>
      </c>
      <c r="Y20" s="280" t="s">
        <v>93</v>
      </c>
      <c r="Z20" s="280">
        <v>1</v>
      </c>
      <c r="AA20" s="280">
        <v>1</v>
      </c>
      <c r="AB20" s="280">
        <v>4</v>
      </c>
      <c r="AC20" s="343">
        <v>1522</v>
      </c>
      <c r="AD20" s="295"/>
      <c r="AE20" s="292" t="s">
        <v>105</v>
      </c>
      <c r="AF20" s="425">
        <v>60848.76</v>
      </c>
      <c r="AG20" s="346"/>
      <c r="AH20" s="346"/>
      <c r="AI20" s="346"/>
      <c r="AJ20" s="345"/>
      <c r="AK20" s="273"/>
      <c r="AL20" s="273"/>
    </row>
    <row r="21" spans="1:39" ht="30.6" x14ac:dyDescent="0.3">
      <c r="A21" s="273"/>
      <c r="B21" s="512" t="s">
        <v>710</v>
      </c>
      <c r="C21" s="342" t="s">
        <v>107</v>
      </c>
      <c r="D21" s="599"/>
      <c r="E21" s="599"/>
      <c r="F21" s="599"/>
      <c r="G21" s="600"/>
      <c r="H21" s="600"/>
      <c r="I21" s="276" t="s">
        <v>48</v>
      </c>
      <c r="J21" s="276" t="s">
        <v>49</v>
      </c>
      <c r="K21" s="276" t="s">
        <v>50</v>
      </c>
      <c r="L21" s="276" t="s">
        <v>440</v>
      </c>
      <c r="M21" s="300" t="s">
        <v>87</v>
      </c>
      <c r="N21" s="277"/>
      <c r="O21" s="277"/>
      <c r="P21" s="300">
        <v>1</v>
      </c>
      <c r="Q21" s="276"/>
      <c r="R21" s="293" t="s">
        <v>88</v>
      </c>
      <c r="S21" s="595"/>
      <c r="T21" s="595"/>
      <c r="U21" s="280">
        <v>2</v>
      </c>
      <c r="V21" s="280">
        <v>2</v>
      </c>
      <c r="W21" s="280">
        <v>3</v>
      </c>
      <c r="X21" s="280">
        <v>6</v>
      </c>
      <c r="Y21" s="280" t="s">
        <v>93</v>
      </c>
      <c r="Z21" s="280">
        <v>1</v>
      </c>
      <c r="AA21" s="280">
        <v>1</v>
      </c>
      <c r="AB21" s="280">
        <v>4</v>
      </c>
      <c r="AC21" s="343">
        <v>1541</v>
      </c>
      <c r="AD21" s="295"/>
      <c r="AE21" s="292" t="s">
        <v>107</v>
      </c>
      <c r="AF21" s="425">
        <v>50000</v>
      </c>
      <c r="AG21" s="346"/>
      <c r="AH21" s="346"/>
      <c r="AI21" s="346"/>
      <c r="AJ21" s="345"/>
      <c r="AK21" s="273"/>
      <c r="AL21" s="273"/>
    </row>
    <row r="22" spans="1:39" ht="30.6" x14ac:dyDescent="0.3">
      <c r="A22" s="273"/>
      <c r="B22" s="329" t="s">
        <v>554</v>
      </c>
      <c r="C22" s="347" t="s">
        <v>109</v>
      </c>
      <c r="D22" s="599"/>
      <c r="E22" s="599"/>
      <c r="F22" s="599"/>
      <c r="G22" s="600"/>
      <c r="H22" s="600"/>
      <c r="I22" s="331" t="s">
        <v>48</v>
      </c>
      <c r="J22" s="331" t="s">
        <v>49</v>
      </c>
      <c r="K22" s="331" t="s">
        <v>50</v>
      </c>
      <c r="L22" s="331" t="s">
        <v>440</v>
      </c>
      <c r="M22" s="332" t="s">
        <v>87</v>
      </c>
      <c r="N22" s="333"/>
      <c r="O22" s="333"/>
      <c r="P22" s="332">
        <v>1</v>
      </c>
      <c r="Q22" s="331"/>
      <c r="R22" s="334" t="s">
        <v>88</v>
      </c>
      <c r="S22" s="595"/>
      <c r="T22" s="595"/>
      <c r="U22" s="335">
        <v>2</v>
      </c>
      <c r="V22" s="335">
        <v>2</v>
      </c>
      <c r="W22" s="335">
        <v>3</v>
      </c>
      <c r="X22" s="335">
        <v>6</v>
      </c>
      <c r="Y22" s="335" t="s">
        <v>93</v>
      </c>
      <c r="Z22" s="335">
        <v>1</v>
      </c>
      <c r="AA22" s="335">
        <v>1</v>
      </c>
      <c r="AB22" s="335">
        <v>4</v>
      </c>
      <c r="AC22" s="348">
        <v>2000</v>
      </c>
      <c r="AD22" s="349"/>
      <c r="AE22" s="338" t="s">
        <v>109</v>
      </c>
      <c r="AF22" s="350">
        <f>SUM(AF23:AF34)</f>
        <v>140505.18</v>
      </c>
      <c r="AG22" s="351"/>
      <c r="AH22" s="351"/>
      <c r="AI22" s="351"/>
      <c r="AJ22" s="341"/>
      <c r="AK22" s="341"/>
      <c r="AL22" s="341"/>
    </row>
    <row r="23" spans="1:39" ht="35.4" customHeight="1" x14ac:dyDescent="0.3">
      <c r="A23" s="273"/>
      <c r="B23" s="266" t="s">
        <v>555</v>
      </c>
      <c r="C23" s="342" t="s">
        <v>111</v>
      </c>
      <c r="D23" s="599"/>
      <c r="E23" s="599"/>
      <c r="F23" s="599"/>
      <c r="G23" s="600"/>
      <c r="H23" s="600"/>
      <c r="I23" s="276" t="s">
        <v>48</v>
      </c>
      <c r="J23" s="276" t="s">
        <v>49</v>
      </c>
      <c r="K23" s="276" t="s">
        <v>50</v>
      </c>
      <c r="L23" s="276" t="s">
        <v>440</v>
      </c>
      <c r="M23" s="300" t="s">
        <v>87</v>
      </c>
      <c r="N23" s="277"/>
      <c r="O23" s="277"/>
      <c r="P23" s="300">
        <v>1</v>
      </c>
      <c r="Q23" s="276"/>
      <c r="R23" s="293" t="s">
        <v>88</v>
      </c>
      <c r="S23" s="595"/>
      <c r="T23" s="595"/>
      <c r="U23" s="280">
        <v>2</v>
      </c>
      <c r="V23" s="280">
        <v>2</v>
      </c>
      <c r="W23" s="280">
        <v>3</v>
      </c>
      <c r="X23" s="280">
        <v>6</v>
      </c>
      <c r="Y23" s="280" t="s">
        <v>93</v>
      </c>
      <c r="Z23" s="280">
        <v>1</v>
      </c>
      <c r="AA23" s="280">
        <v>1</v>
      </c>
      <c r="AB23" s="280">
        <v>4</v>
      </c>
      <c r="AC23" s="343">
        <v>2111</v>
      </c>
      <c r="AD23" s="352"/>
      <c r="AE23" s="292" t="s">
        <v>112</v>
      </c>
      <c r="AF23" s="425">
        <v>20635.73</v>
      </c>
      <c r="AG23" s="353"/>
      <c r="AH23" s="346"/>
      <c r="AI23" s="346"/>
      <c r="AJ23" s="345"/>
      <c r="AK23" s="273"/>
      <c r="AL23" s="273"/>
    </row>
    <row r="24" spans="1:39" ht="33.6" customHeight="1" x14ac:dyDescent="0.3">
      <c r="A24" s="273"/>
      <c r="B24" s="430" t="s">
        <v>556</v>
      </c>
      <c r="C24" s="342" t="s">
        <v>114</v>
      </c>
      <c r="D24" s="599"/>
      <c r="E24" s="599"/>
      <c r="F24" s="599"/>
      <c r="G24" s="600"/>
      <c r="H24" s="600"/>
      <c r="I24" s="276" t="s">
        <v>48</v>
      </c>
      <c r="J24" s="276" t="s">
        <v>49</v>
      </c>
      <c r="K24" s="276" t="s">
        <v>50</v>
      </c>
      <c r="L24" s="276" t="s">
        <v>440</v>
      </c>
      <c r="M24" s="300" t="s">
        <v>87</v>
      </c>
      <c r="N24" s="277"/>
      <c r="O24" s="277"/>
      <c r="P24" s="300">
        <v>1</v>
      </c>
      <c r="Q24" s="276"/>
      <c r="R24" s="293" t="s">
        <v>88</v>
      </c>
      <c r="S24" s="595"/>
      <c r="T24" s="595"/>
      <c r="U24" s="280">
        <v>2</v>
      </c>
      <c r="V24" s="280">
        <v>2</v>
      </c>
      <c r="W24" s="280">
        <v>3</v>
      </c>
      <c r="X24" s="280">
        <v>6</v>
      </c>
      <c r="Y24" s="280" t="s">
        <v>93</v>
      </c>
      <c r="Z24" s="280">
        <v>1</v>
      </c>
      <c r="AA24" s="280">
        <v>1</v>
      </c>
      <c r="AB24" s="280">
        <v>4</v>
      </c>
      <c r="AC24" s="343">
        <v>2121</v>
      </c>
      <c r="AD24" s="352"/>
      <c r="AE24" s="292" t="s">
        <v>115</v>
      </c>
      <c r="AF24" s="425">
        <v>2566</v>
      </c>
      <c r="AG24" s="353"/>
      <c r="AH24" s="346"/>
      <c r="AI24" s="346"/>
      <c r="AJ24" s="345"/>
      <c r="AK24" s="273"/>
      <c r="AL24" s="273"/>
    </row>
    <row r="25" spans="1:39" ht="53.4" customHeight="1" x14ac:dyDescent="0.3">
      <c r="A25" s="273"/>
      <c r="B25" s="430" t="s">
        <v>557</v>
      </c>
      <c r="C25" s="342" t="s">
        <v>117</v>
      </c>
      <c r="D25" s="599"/>
      <c r="E25" s="599"/>
      <c r="F25" s="599"/>
      <c r="G25" s="600"/>
      <c r="H25" s="600"/>
      <c r="I25" s="276" t="s">
        <v>48</v>
      </c>
      <c r="J25" s="276" t="s">
        <v>49</v>
      </c>
      <c r="K25" s="276" t="s">
        <v>50</v>
      </c>
      <c r="L25" s="276" t="s">
        <v>440</v>
      </c>
      <c r="M25" s="300" t="s">
        <v>87</v>
      </c>
      <c r="N25" s="277"/>
      <c r="O25" s="277"/>
      <c r="P25" s="300">
        <v>1</v>
      </c>
      <c r="Q25" s="276"/>
      <c r="R25" s="293" t="s">
        <v>88</v>
      </c>
      <c r="S25" s="595"/>
      <c r="T25" s="595"/>
      <c r="U25" s="280">
        <v>2</v>
      </c>
      <c r="V25" s="280">
        <v>2</v>
      </c>
      <c r="W25" s="280">
        <v>3</v>
      </c>
      <c r="X25" s="280">
        <v>6</v>
      </c>
      <c r="Y25" s="280" t="s">
        <v>93</v>
      </c>
      <c r="Z25" s="280">
        <v>1</v>
      </c>
      <c r="AA25" s="280">
        <v>1</v>
      </c>
      <c r="AB25" s="280">
        <v>4</v>
      </c>
      <c r="AC25" s="343">
        <v>2141</v>
      </c>
      <c r="AD25" s="352"/>
      <c r="AE25" s="292" t="s">
        <v>118</v>
      </c>
      <c r="AF25" s="425">
        <v>8163.8</v>
      </c>
      <c r="AG25" s="354"/>
      <c r="AH25" s="346"/>
      <c r="AI25" s="346"/>
      <c r="AJ25" s="345"/>
      <c r="AK25" s="273"/>
      <c r="AL25" s="273"/>
    </row>
    <row r="26" spans="1:39" ht="61.8" customHeight="1" x14ac:dyDescent="0.3">
      <c r="A26" s="273"/>
      <c r="B26" s="430" t="s">
        <v>558</v>
      </c>
      <c r="C26" s="342" t="s">
        <v>120</v>
      </c>
      <c r="D26" s="599"/>
      <c r="E26" s="599"/>
      <c r="F26" s="599"/>
      <c r="G26" s="600"/>
      <c r="H26" s="600"/>
      <c r="I26" s="276" t="s">
        <v>48</v>
      </c>
      <c r="J26" s="276" t="s">
        <v>49</v>
      </c>
      <c r="K26" s="276" t="s">
        <v>50</v>
      </c>
      <c r="L26" s="276" t="s">
        <v>440</v>
      </c>
      <c r="M26" s="300" t="s">
        <v>87</v>
      </c>
      <c r="N26" s="277"/>
      <c r="O26" s="277"/>
      <c r="P26" s="300">
        <v>1</v>
      </c>
      <c r="Q26" s="276"/>
      <c r="R26" s="293" t="s">
        <v>88</v>
      </c>
      <c r="S26" s="595"/>
      <c r="T26" s="595"/>
      <c r="U26" s="280">
        <v>2</v>
      </c>
      <c r="V26" s="280">
        <v>2</v>
      </c>
      <c r="W26" s="280">
        <v>3</v>
      </c>
      <c r="X26" s="280">
        <v>6</v>
      </c>
      <c r="Y26" s="280" t="s">
        <v>93</v>
      </c>
      <c r="Z26" s="280">
        <v>1</v>
      </c>
      <c r="AA26" s="280">
        <v>1</v>
      </c>
      <c r="AB26" s="280">
        <v>4</v>
      </c>
      <c r="AC26" s="343">
        <v>2142</v>
      </c>
      <c r="AD26" s="352"/>
      <c r="AE26" s="292" t="s">
        <v>118</v>
      </c>
      <c r="AF26" s="425">
        <v>6000</v>
      </c>
      <c r="AG26" s="354"/>
      <c r="AH26" s="346"/>
      <c r="AI26" s="346"/>
      <c r="AJ26" s="345"/>
      <c r="AK26" s="273"/>
      <c r="AL26" s="273"/>
    </row>
    <row r="27" spans="1:39" ht="21.6" customHeight="1" x14ac:dyDescent="0.3">
      <c r="A27" s="273"/>
      <c r="B27" s="430" t="s">
        <v>559</v>
      </c>
      <c r="C27" s="342" t="s">
        <v>122</v>
      </c>
      <c r="D27" s="599"/>
      <c r="E27" s="599"/>
      <c r="F27" s="599"/>
      <c r="G27" s="600"/>
      <c r="H27" s="600"/>
      <c r="I27" s="276" t="s">
        <v>48</v>
      </c>
      <c r="J27" s="276" t="s">
        <v>49</v>
      </c>
      <c r="K27" s="276" t="s">
        <v>50</v>
      </c>
      <c r="L27" s="276" t="s">
        <v>440</v>
      </c>
      <c r="M27" s="300" t="s">
        <v>87</v>
      </c>
      <c r="N27" s="277"/>
      <c r="O27" s="277"/>
      <c r="P27" s="300">
        <v>1</v>
      </c>
      <c r="Q27" s="276"/>
      <c r="R27" s="293" t="s">
        <v>88</v>
      </c>
      <c r="S27" s="595"/>
      <c r="T27" s="595"/>
      <c r="U27" s="280">
        <v>2</v>
      </c>
      <c r="V27" s="280">
        <v>2</v>
      </c>
      <c r="W27" s="280">
        <v>3</v>
      </c>
      <c r="X27" s="280">
        <v>6</v>
      </c>
      <c r="Y27" s="280" t="s">
        <v>93</v>
      </c>
      <c r="Z27" s="280">
        <v>1</v>
      </c>
      <c r="AA27" s="280">
        <v>1</v>
      </c>
      <c r="AB27" s="280">
        <v>4</v>
      </c>
      <c r="AC27" s="343">
        <v>2161</v>
      </c>
      <c r="AD27" s="352"/>
      <c r="AE27" s="292" t="s">
        <v>122</v>
      </c>
      <c r="AF27" s="425">
        <v>4323.7</v>
      </c>
      <c r="AG27" s="354"/>
      <c r="AH27" s="346"/>
      <c r="AI27" s="346"/>
      <c r="AJ27" s="345"/>
      <c r="AK27" s="273"/>
      <c r="AL27" s="273"/>
    </row>
    <row r="28" spans="1:39" ht="28.2" customHeight="1" x14ac:dyDescent="0.3">
      <c r="A28" s="273"/>
      <c r="B28" s="430" t="s">
        <v>560</v>
      </c>
      <c r="C28" s="342" t="s">
        <v>124</v>
      </c>
      <c r="D28" s="599"/>
      <c r="E28" s="599"/>
      <c r="F28" s="599"/>
      <c r="G28" s="600"/>
      <c r="H28" s="600"/>
      <c r="I28" s="276" t="s">
        <v>48</v>
      </c>
      <c r="J28" s="276" t="s">
        <v>49</v>
      </c>
      <c r="K28" s="276" t="s">
        <v>50</v>
      </c>
      <c r="L28" s="276" t="s">
        <v>440</v>
      </c>
      <c r="M28" s="300" t="s">
        <v>87</v>
      </c>
      <c r="N28" s="277"/>
      <c r="O28" s="277"/>
      <c r="P28" s="300">
        <v>1</v>
      </c>
      <c r="Q28" s="276"/>
      <c r="R28" s="293" t="s">
        <v>88</v>
      </c>
      <c r="S28" s="595"/>
      <c r="T28" s="595"/>
      <c r="U28" s="280">
        <v>2</v>
      </c>
      <c r="V28" s="280">
        <v>2</v>
      </c>
      <c r="W28" s="280">
        <v>3</v>
      </c>
      <c r="X28" s="280">
        <v>6</v>
      </c>
      <c r="Y28" s="280" t="s">
        <v>93</v>
      </c>
      <c r="Z28" s="280">
        <v>1</v>
      </c>
      <c r="AA28" s="280">
        <v>1</v>
      </c>
      <c r="AB28" s="280">
        <v>4</v>
      </c>
      <c r="AC28" s="343">
        <v>2212</v>
      </c>
      <c r="AD28" s="352"/>
      <c r="AE28" s="122" t="s">
        <v>124</v>
      </c>
      <c r="AF28" s="425">
        <v>10612</v>
      </c>
      <c r="AG28" s="354"/>
      <c r="AH28" s="346"/>
      <c r="AI28" s="346"/>
      <c r="AJ28" s="345"/>
      <c r="AK28" s="273"/>
      <c r="AL28" s="273"/>
    </row>
    <row r="29" spans="1:39" ht="34.200000000000003" customHeight="1" x14ac:dyDescent="0.3">
      <c r="A29" s="415"/>
      <c r="B29" s="430" t="s">
        <v>561</v>
      </c>
      <c r="C29" s="417" t="s">
        <v>473</v>
      </c>
      <c r="D29" s="599"/>
      <c r="E29" s="599"/>
      <c r="F29" s="599"/>
      <c r="G29" s="600"/>
      <c r="H29" s="600"/>
      <c r="I29" s="414" t="s">
        <v>48</v>
      </c>
      <c r="J29" s="414" t="s">
        <v>49</v>
      </c>
      <c r="K29" s="431" t="s">
        <v>50</v>
      </c>
      <c r="L29" s="431" t="s">
        <v>440</v>
      </c>
      <c r="M29" s="300" t="s">
        <v>87</v>
      </c>
      <c r="N29" s="429"/>
      <c r="O29" s="429"/>
      <c r="P29" s="300">
        <v>1</v>
      </c>
      <c r="Q29" s="431"/>
      <c r="R29" s="293" t="s">
        <v>88</v>
      </c>
      <c r="S29" s="595"/>
      <c r="T29" s="595"/>
      <c r="U29" s="280"/>
      <c r="V29" s="280"/>
      <c r="W29" s="280"/>
      <c r="X29" s="280"/>
      <c r="Y29" s="280" t="s">
        <v>93</v>
      </c>
      <c r="Z29" s="280">
        <v>1</v>
      </c>
      <c r="AA29" s="280">
        <v>1</v>
      </c>
      <c r="AB29" s="280">
        <v>4</v>
      </c>
      <c r="AC29" s="343" t="s">
        <v>472</v>
      </c>
      <c r="AD29" s="352"/>
      <c r="AE29" s="274" t="s">
        <v>473</v>
      </c>
      <c r="AF29" s="426">
        <v>7000</v>
      </c>
      <c r="AG29" s="354"/>
      <c r="AH29" s="346"/>
      <c r="AI29" s="346"/>
      <c r="AJ29" s="345"/>
      <c r="AK29" s="415"/>
      <c r="AL29" s="415"/>
    </row>
    <row r="30" spans="1:39" ht="31.8" customHeight="1" x14ac:dyDescent="0.3">
      <c r="A30" s="273"/>
      <c r="B30" s="430" t="s">
        <v>562</v>
      </c>
      <c r="C30" s="342" t="s">
        <v>126</v>
      </c>
      <c r="D30" s="599"/>
      <c r="E30" s="599"/>
      <c r="F30" s="599"/>
      <c r="G30" s="600"/>
      <c r="H30" s="600"/>
      <c r="I30" s="276" t="s">
        <v>48</v>
      </c>
      <c r="J30" s="276" t="s">
        <v>49</v>
      </c>
      <c r="K30" s="276" t="s">
        <v>50</v>
      </c>
      <c r="L30" s="276" t="s">
        <v>440</v>
      </c>
      <c r="M30" s="300" t="s">
        <v>87</v>
      </c>
      <c r="N30" s="277"/>
      <c r="O30" s="277"/>
      <c r="P30" s="300">
        <v>1</v>
      </c>
      <c r="Q30" s="276"/>
      <c r="R30" s="293" t="s">
        <v>88</v>
      </c>
      <c r="S30" s="595"/>
      <c r="T30" s="595"/>
      <c r="U30" s="280">
        <v>2</v>
      </c>
      <c r="V30" s="280">
        <v>2</v>
      </c>
      <c r="W30" s="280">
        <v>3</v>
      </c>
      <c r="X30" s="280">
        <v>6</v>
      </c>
      <c r="Y30" s="280" t="s">
        <v>93</v>
      </c>
      <c r="Z30" s="280">
        <v>1</v>
      </c>
      <c r="AA30" s="280">
        <v>1</v>
      </c>
      <c r="AB30" s="280">
        <v>4</v>
      </c>
      <c r="AC30" s="343">
        <v>2612</v>
      </c>
      <c r="AD30" s="352"/>
      <c r="AE30" s="292" t="s">
        <v>126</v>
      </c>
      <c r="AF30" s="425">
        <v>29873.47</v>
      </c>
      <c r="AG30" s="353"/>
      <c r="AH30" s="346"/>
      <c r="AI30" s="346"/>
      <c r="AJ30" s="345"/>
      <c r="AK30" s="273"/>
      <c r="AL30" s="273"/>
    </row>
    <row r="31" spans="1:39" ht="22.2" customHeight="1" x14ac:dyDescent="0.3">
      <c r="A31" s="273"/>
      <c r="B31" s="430" t="s">
        <v>563</v>
      </c>
      <c r="C31" s="342" t="s">
        <v>128</v>
      </c>
      <c r="D31" s="599"/>
      <c r="E31" s="599"/>
      <c r="F31" s="599"/>
      <c r="G31" s="600"/>
      <c r="H31" s="600"/>
      <c r="I31" s="276" t="s">
        <v>48</v>
      </c>
      <c r="J31" s="276" t="s">
        <v>49</v>
      </c>
      <c r="K31" s="276" t="s">
        <v>50</v>
      </c>
      <c r="L31" s="276" t="s">
        <v>440</v>
      </c>
      <c r="M31" s="300" t="s">
        <v>87</v>
      </c>
      <c r="N31" s="277"/>
      <c r="O31" s="277"/>
      <c r="P31" s="300">
        <v>1</v>
      </c>
      <c r="Q31" s="276"/>
      <c r="R31" s="293" t="s">
        <v>88</v>
      </c>
      <c r="S31" s="595"/>
      <c r="T31" s="595"/>
      <c r="U31" s="280">
        <v>2</v>
      </c>
      <c r="V31" s="280">
        <v>2</v>
      </c>
      <c r="W31" s="280">
        <v>3</v>
      </c>
      <c r="X31" s="280">
        <v>6</v>
      </c>
      <c r="Y31" s="280" t="s">
        <v>93</v>
      </c>
      <c r="Z31" s="280">
        <v>1</v>
      </c>
      <c r="AA31" s="280">
        <v>1</v>
      </c>
      <c r="AB31" s="280">
        <v>4</v>
      </c>
      <c r="AC31" s="343">
        <v>2711</v>
      </c>
      <c r="AD31" s="352"/>
      <c r="AE31" s="292" t="s">
        <v>128</v>
      </c>
      <c r="AF31" s="425">
        <v>25000</v>
      </c>
      <c r="AG31" s="354"/>
      <c r="AH31" s="346"/>
      <c r="AI31" s="346"/>
      <c r="AJ31" s="345"/>
      <c r="AK31" s="273"/>
      <c r="AL31" s="273"/>
    </row>
    <row r="32" spans="1:39" ht="21.6" customHeight="1" x14ac:dyDescent="0.3">
      <c r="A32" s="415"/>
      <c r="B32" s="430" t="s">
        <v>564</v>
      </c>
      <c r="C32" s="342" t="s">
        <v>130</v>
      </c>
      <c r="D32" s="599"/>
      <c r="E32" s="599"/>
      <c r="F32" s="599"/>
      <c r="G32" s="600"/>
      <c r="H32" s="600"/>
      <c r="I32" s="431" t="s">
        <v>48</v>
      </c>
      <c r="J32" s="431" t="s">
        <v>49</v>
      </c>
      <c r="K32" s="431" t="s">
        <v>50</v>
      </c>
      <c r="L32" s="431" t="s">
        <v>440</v>
      </c>
      <c r="M32" s="300" t="s">
        <v>87</v>
      </c>
      <c r="N32" s="429"/>
      <c r="O32" s="429"/>
      <c r="P32" s="300">
        <v>1</v>
      </c>
      <c r="Q32" s="431"/>
      <c r="R32" s="293" t="s">
        <v>88</v>
      </c>
      <c r="S32" s="595"/>
      <c r="T32" s="595"/>
      <c r="U32" s="280">
        <v>2</v>
      </c>
      <c r="V32" s="280">
        <v>2</v>
      </c>
      <c r="W32" s="280">
        <v>3</v>
      </c>
      <c r="X32" s="280">
        <v>6</v>
      </c>
      <c r="Y32" s="280" t="s">
        <v>93</v>
      </c>
      <c r="Z32" s="280">
        <v>1</v>
      </c>
      <c r="AA32" s="280">
        <v>1</v>
      </c>
      <c r="AB32" s="280">
        <v>4</v>
      </c>
      <c r="AC32" s="343">
        <v>2911</v>
      </c>
      <c r="AD32" s="352"/>
      <c r="AE32" s="292" t="s">
        <v>474</v>
      </c>
      <c r="AF32" s="425">
        <v>2000</v>
      </c>
      <c r="AG32" s="354"/>
      <c r="AH32" s="346"/>
      <c r="AI32" s="346"/>
      <c r="AJ32" s="345"/>
      <c r="AK32" s="415"/>
      <c r="AL32" s="415"/>
    </row>
    <row r="33" spans="1:38" ht="41.4" customHeight="1" x14ac:dyDescent="0.3">
      <c r="A33" s="273"/>
      <c r="B33" s="430" t="s">
        <v>565</v>
      </c>
      <c r="C33" s="342" t="s">
        <v>132</v>
      </c>
      <c r="D33" s="599"/>
      <c r="E33" s="599"/>
      <c r="F33" s="599"/>
      <c r="G33" s="600"/>
      <c r="H33" s="600"/>
      <c r="I33" s="276" t="s">
        <v>48</v>
      </c>
      <c r="J33" s="276" t="s">
        <v>49</v>
      </c>
      <c r="K33" s="276" t="s">
        <v>50</v>
      </c>
      <c r="L33" s="276" t="s">
        <v>440</v>
      </c>
      <c r="M33" s="300" t="s">
        <v>87</v>
      </c>
      <c r="N33" s="277"/>
      <c r="O33" s="277"/>
      <c r="P33" s="300">
        <v>1</v>
      </c>
      <c r="Q33" s="276"/>
      <c r="R33" s="293" t="s">
        <v>88</v>
      </c>
      <c r="S33" s="595"/>
      <c r="T33" s="595"/>
      <c r="U33" s="280">
        <v>2</v>
      </c>
      <c r="V33" s="280">
        <v>2</v>
      </c>
      <c r="W33" s="280">
        <v>3</v>
      </c>
      <c r="X33" s="280">
        <v>6</v>
      </c>
      <c r="Y33" s="280" t="s">
        <v>93</v>
      </c>
      <c r="Z33" s="280">
        <v>1</v>
      </c>
      <c r="AA33" s="280">
        <v>1</v>
      </c>
      <c r="AB33" s="280">
        <v>4</v>
      </c>
      <c r="AC33" s="343">
        <v>2941</v>
      </c>
      <c r="AD33" s="352"/>
      <c r="AE33" s="292" t="s">
        <v>130</v>
      </c>
      <c r="AF33" s="425">
        <v>9330.48</v>
      </c>
      <c r="AG33" s="355"/>
      <c r="AH33" s="346"/>
      <c r="AI33" s="346"/>
      <c r="AJ33" s="345"/>
      <c r="AK33" s="273"/>
      <c r="AL33" s="273"/>
    </row>
    <row r="34" spans="1:38" ht="41.4" customHeight="1" x14ac:dyDescent="0.3">
      <c r="A34" s="432"/>
      <c r="B34" s="430" t="s">
        <v>566</v>
      </c>
      <c r="C34" s="342" t="s">
        <v>648</v>
      </c>
      <c r="D34" s="599"/>
      <c r="E34" s="599"/>
      <c r="F34" s="599"/>
      <c r="G34" s="600"/>
      <c r="H34" s="600"/>
      <c r="I34" s="431" t="s">
        <v>48</v>
      </c>
      <c r="J34" s="431" t="s">
        <v>49</v>
      </c>
      <c r="K34" s="431" t="s">
        <v>50</v>
      </c>
      <c r="L34" s="431" t="s">
        <v>440</v>
      </c>
      <c r="M34" s="300" t="s">
        <v>87</v>
      </c>
      <c r="N34" s="429"/>
      <c r="O34" s="429"/>
      <c r="P34" s="300">
        <v>1</v>
      </c>
      <c r="Q34" s="431"/>
      <c r="R34" s="293" t="s">
        <v>88</v>
      </c>
      <c r="S34" s="595"/>
      <c r="T34" s="595"/>
      <c r="U34" s="280">
        <v>2</v>
      </c>
      <c r="V34" s="280">
        <v>2</v>
      </c>
      <c r="W34" s="280">
        <v>3</v>
      </c>
      <c r="X34" s="280">
        <v>6</v>
      </c>
      <c r="Y34" s="280" t="s">
        <v>93</v>
      </c>
      <c r="Z34" s="280">
        <v>1</v>
      </c>
      <c r="AA34" s="280">
        <v>1</v>
      </c>
      <c r="AB34" s="280">
        <v>4</v>
      </c>
      <c r="AC34" s="343">
        <v>2961</v>
      </c>
      <c r="AD34" s="352"/>
      <c r="AE34" s="373" t="s">
        <v>648</v>
      </c>
      <c r="AF34" s="425">
        <v>15000</v>
      </c>
      <c r="AG34" s="355"/>
      <c r="AH34" s="346"/>
      <c r="AI34" s="346"/>
      <c r="AJ34" s="345"/>
      <c r="AK34" s="432"/>
      <c r="AL34" s="432"/>
    </row>
    <row r="35" spans="1:38" ht="30.6" x14ac:dyDescent="0.3">
      <c r="A35" s="273"/>
      <c r="B35" s="329" t="s">
        <v>567</v>
      </c>
      <c r="C35" s="357" t="s">
        <v>134</v>
      </c>
      <c r="D35" s="599"/>
      <c r="E35" s="599"/>
      <c r="F35" s="599"/>
      <c r="G35" s="600"/>
      <c r="H35" s="600"/>
      <c r="I35" s="331" t="s">
        <v>48</v>
      </c>
      <c r="J35" s="331" t="s">
        <v>49</v>
      </c>
      <c r="K35" s="331" t="s">
        <v>50</v>
      </c>
      <c r="L35" s="331" t="s">
        <v>440</v>
      </c>
      <c r="M35" s="332" t="s">
        <v>87</v>
      </c>
      <c r="N35" s="333"/>
      <c r="O35" s="333"/>
      <c r="P35" s="332">
        <v>1</v>
      </c>
      <c r="Q35" s="331"/>
      <c r="R35" s="334" t="s">
        <v>88</v>
      </c>
      <c r="S35" s="595"/>
      <c r="T35" s="595"/>
      <c r="U35" s="335">
        <v>2</v>
      </c>
      <c r="V35" s="335">
        <v>2</v>
      </c>
      <c r="W35" s="335">
        <v>3</v>
      </c>
      <c r="X35" s="335">
        <v>6</v>
      </c>
      <c r="Y35" s="335" t="s">
        <v>93</v>
      </c>
      <c r="Z35" s="335">
        <v>1</v>
      </c>
      <c r="AA35" s="335">
        <v>1</v>
      </c>
      <c r="AB35" s="335">
        <v>4</v>
      </c>
      <c r="AC35" s="348">
        <v>3000</v>
      </c>
      <c r="AD35" s="349"/>
      <c r="AE35" s="338" t="s">
        <v>134</v>
      </c>
      <c r="AF35" s="350">
        <f>SUM(AF36:AF50)</f>
        <v>310862.85000000003</v>
      </c>
      <c r="AG35" s="339"/>
      <c r="AH35" s="339"/>
      <c r="AI35" s="339"/>
      <c r="AJ35" s="340"/>
      <c r="AK35" s="341"/>
      <c r="AL35" s="341"/>
    </row>
    <row r="36" spans="1:38" ht="22.2" customHeight="1" x14ac:dyDescent="0.3">
      <c r="A36" s="273"/>
      <c r="B36" s="266" t="s">
        <v>568</v>
      </c>
      <c r="C36" s="342" t="s">
        <v>138</v>
      </c>
      <c r="D36" s="599"/>
      <c r="E36" s="599"/>
      <c r="F36" s="599"/>
      <c r="G36" s="600"/>
      <c r="H36" s="600"/>
      <c r="I36" s="276" t="s">
        <v>48</v>
      </c>
      <c r="J36" s="276" t="s">
        <v>49</v>
      </c>
      <c r="K36" s="276" t="s">
        <v>50</v>
      </c>
      <c r="L36" s="276" t="s">
        <v>440</v>
      </c>
      <c r="M36" s="300" t="s">
        <v>87</v>
      </c>
      <c r="N36" s="277"/>
      <c r="O36" s="277"/>
      <c r="P36" s="300">
        <v>1</v>
      </c>
      <c r="Q36" s="276"/>
      <c r="R36" s="293" t="s">
        <v>88</v>
      </c>
      <c r="S36" s="595"/>
      <c r="T36" s="595"/>
      <c r="U36" s="280">
        <v>2</v>
      </c>
      <c r="V36" s="280">
        <v>2</v>
      </c>
      <c r="W36" s="280">
        <v>3</v>
      </c>
      <c r="X36" s="280">
        <v>6</v>
      </c>
      <c r="Y36" s="280" t="s">
        <v>93</v>
      </c>
      <c r="Z36" s="280">
        <v>1</v>
      </c>
      <c r="AA36" s="280">
        <v>1</v>
      </c>
      <c r="AB36" s="280">
        <v>4</v>
      </c>
      <c r="AC36" s="343">
        <v>3151</v>
      </c>
      <c r="AD36" s="352"/>
      <c r="AE36" s="292" t="s">
        <v>138</v>
      </c>
      <c r="AF36" s="425">
        <v>7500</v>
      </c>
      <c r="AG36" s="353"/>
      <c r="AH36" s="353"/>
      <c r="AI36" s="346"/>
      <c r="AJ36" s="345"/>
      <c r="AK36" s="273"/>
      <c r="AL36" s="273"/>
    </row>
    <row r="37" spans="1:38" ht="30.6" x14ac:dyDescent="0.3">
      <c r="A37" s="415"/>
      <c r="B37" s="430" t="s">
        <v>569</v>
      </c>
      <c r="C37" s="342" t="s">
        <v>140</v>
      </c>
      <c r="D37" s="599"/>
      <c r="E37" s="599"/>
      <c r="F37" s="599"/>
      <c r="G37" s="600"/>
      <c r="H37" s="600"/>
      <c r="I37" s="431" t="s">
        <v>48</v>
      </c>
      <c r="J37" s="431" t="s">
        <v>49</v>
      </c>
      <c r="K37" s="431" t="s">
        <v>50</v>
      </c>
      <c r="L37" s="431" t="s">
        <v>440</v>
      </c>
      <c r="M37" s="300" t="s">
        <v>87</v>
      </c>
      <c r="N37" s="429"/>
      <c r="O37" s="429"/>
      <c r="P37" s="300">
        <v>1</v>
      </c>
      <c r="Q37" s="431"/>
      <c r="R37" s="293" t="s">
        <v>88</v>
      </c>
      <c r="S37" s="595"/>
      <c r="T37" s="595"/>
      <c r="U37" s="280"/>
      <c r="V37" s="280"/>
      <c r="W37" s="280"/>
      <c r="X37" s="280"/>
      <c r="Y37" s="280"/>
      <c r="Z37" s="280"/>
      <c r="AA37" s="280"/>
      <c r="AB37" s="280"/>
      <c r="AC37" s="343">
        <v>3171</v>
      </c>
      <c r="AD37" s="352"/>
      <c r="AE37" s="292" t="s">
        <v>475</v>
      </c>
      <c r="AF37" s="425">
        <v>6000</v>
      </c>
      <c r="AG37" s="353"/>
      <c r="AH37" s="353"/>
      <c r="AI37" s="346"/>
      <c r="AJ37" s="345"/>
      <c r="AK37" s="415"/>
      <c r="AL37" s="415"/>
    </row>
    <row r="38" spans="1:38" ht="61.2" x14ac:dyDescent="0.3">
      <c r="A38" s="273"/>
      <c r="B38" s="430" t="s">
        <v>570</v>
      </c>
      <c r="C38" s="342" t="s">
        <v>142</v>
      </c>
      <c r="D38" s="599"/>
      <c r="E38" s="599"/>
      <c r="F38" s="599"/>
      <c r="G38" s="600"/>
      <c r="H38" s="600"/>
      <c r="I38" s="276" t="s">
        <v>48</v>
      </c>
      <c r="J38" s="276" t="s">
        <v>49</v>
      </c>
      <c r="K38" s="276" t="s">
        <v>50</v>
      </c>
      <c r="L38" s="276" t="s">
        <v>440</v>
      </c>
      <c r="M38" s="300" t="s">
        <v>87</v>
      </c>
      <c r="N38" s="277"/>
      <c r="O38" s="277"/>
      <c r="P38" s="300">
        <v>1</v>
      </c>
      <c r="Q38" s="276"/>
      <c r="R38" s="293" t="s">
        <v>88</v>
      </c>
      <c r="S38" s="595"/>
      <c r="T38" s="595"/>
      <c r="U38" s="280">
        <v>2</v>
      </c>
      <c r="V38" s="280">
        <v>2</v>
      </c>
      <c r="W38" s="280">
        <v>3</v>
      </c>
      <c r="X38" s="280">
        <v>6</v>
      </c>
      <c r="Y38" s="280" t="s">
        <v>93</v>
      </c>
      <c r="Z38" s="280">
        <v>1</v>
      </c>
      <c r="AA38" s="280">
        <v>1</v>
      </c>
      <c r="AB38" s="280">
        <v>4</v>
      </c>
      <c r="AC38" s="343">
        <v>3311</v>
      </c>
      <c r="AD38" s="352"/>
      <c r="AE38" s="292" t="s">
        <v>140</v>
      </c>
      <c r="AF38" s="425">
        <v>145333.20000000001</v>
      </c>
      <c r="AG38" s="354"/>
      <c r="AH38" s="354"/>
      <c r="AI38" s="346"/>
      <c r="AJ38" s="345"/>
      <c r="AK38" s="273"/>
      <c r="AL38" s="273"/>
    </row>
    <row r="39" spans="1:38" ht="42.6" customHeight="1" x14ac:dyDescent="0.3">
      <c r="A39" s="273"/>
      <c r="B39" s="430" t="s">
        <v>571</v>
      </c>
      <c r="C39" s="342" t="s">
        <v>435</v>
      </c>
      <c r="D39" s="599"/>
      <c r="E39" s="599"/>
      <c r="F39" s="599"/>
      <c r="G39" s="600"/>
      <c r="H39" s="600"/>
      <c r="I39" s="276" t="s">
        <v>48</v>
      </c>
      <c r="J39" s="276" t="s">
        <v>49</v>
      </c>
      <c r="K39" s="276" t="s">
        <v>50</v>
      </c>
      <c r="L39" s="276" t="s">
        <v>440</v>
      </c>
      <c r="M39" s="300" t="s">
        <v>87</v>
      </c>
      <c r="N39" s="277"/>
      <c r="O39" s="277"/>
      <c r="P39" s="300">
        <v>1</v>
      </c>
      <c r="Q39" s="276"/>
      <c r="R39" s="293" t="s">
        <v>88</v>
      </c>
      <c r="S39" s="595"/>
      <c r="T39" s="595"/>
      <c r="U39" s="280">
        <v>2</v>
      </c>
      <c r="V39" s="280">
        <v>2</v>
      </c>
      <c r="W39" s="280">
        <v>3</v>
      </c>
      <c r="X39" s="280">
        <v>6</v>
      </c>
      <c r="Y39" s="280" t="s">
        <v>93</v>
      </c>
      <c r="Z39" s="280">
        <v>1</v>
      </c>
      <c r="AA39" s="280">
        <v>1</v>
      </c>
      <c r="AB39" s="280">
        <v>4</v>
      </c>
      <c r="AC39" s="343">
        <v>3331</v>
      </c>
      <c r="AD39" s="352"/>
      <c r="AE39" s="292" t="s">
        <v>143</v>
      </c>
      <c r="AF39" s="425">
        <v>38824.9</v>
      </c>
      <c r="AG39" s="354"/>
      <c r="AH39" s="346"/>
      <c r="AI39" s="346"/>
      <c r="AJ39" s="345"/>
      <c r="AK39" s="273"/>
      <c r="AL39" s="273"/>
    </row>
    <row r="40" spans="1:38" ht="30.6" x14ac:dyDescent="0.3">
      <c r="A40" s="273"/>
      <c r="B40" s="430" t="s">
        <v>572</v>
      </c>
      <c r="C40" s="342" t="s">
        <v>147</v>
      </c>
      <c r="D40" s="599"/>
      <c r="E40" s="599"/>
      <c r="F40" s="599"/>
      <c r="G40" s="600"/>
      <c r="H40" s="600"/>
      <c r="I40" s="431" t="s">
        <v>48</v>
      </c>
      <c r="J40" s="431" t="s">
        <v>49</v>
      </c>
      <c r="K40" s="431" t="s">
        <v>50</v>
      </c>
      <c r="L40" s="431" t="s">
        <v>440</v>
      </c>
      <c r="M40" s="300" t="s">
        <v>87</v>
      </c>
      <c r="N40" s="429"/>
      <c r="O40" s="429"/>
      <c r="P40" s="300">
        <v>1</v>
      </c>
      <c r="Q40" s="431"/>
      <c r="R40" s="293" t="s">
        <v>88</v>
      </c>
      <c r="S40" s="595"/>
      <c r="T40" s="595"/>
      <c r="U40" s="280"/>
      <c r="V40" s="280"/>
      <c r="W40" s="280"/>
      <c r="X40" s="280"/>
      <c r="Y40" s="280" t="s">
        <v>93</v>
      </c>
      <c r="Z40" s="280">
        <v>1</v>
      </c>
      <c r="AA40" s="280">
        <v>1</v>
      </c>
      <c r="AB40" s="280">
        <v>4</v>
      </c>
      <c r="AC40" s="343">
        <v>3451</v>
      </c>
      <c r="AD40" s="352"/>
      <c r="AE40" s="288" t="s">
        <v>434</v>
      </c>
      <c r="AF40" s="425">
        <v>4203.2</v>
      </c>
      <c r="AG40" s="354"/>
      <c r="AH40" s="346"/>
      <c r="AI40" s="346"/>
      <c r="AJ40" s="345"/>
      <c r="AK40" s="273"/>
      <c r="AL40" s="273"/>
    </row>
    <row r="41" spans="1:38" ht="40.799999999999997" x14ac:dyDescent="0.3">
      <c r="A41" s="273"/>
      <c r="B41" s="430" t="s">
        <v>573</v>
      </c>
      <c r="C41" s="342" t="s">
        <v>149</v>
      </c>
      <c r="D41" s="599"/>
      <c r="E41" s="599"/>
      <c r="F41" s="599"/>
      <c r="G41" s="600"/>
      <c r="H41" s="600"/>
      <c r="I41" s="431" t="s">
        <v>48</v>
      </c>
      <c r="J41" s="431" t="s">
        <v>49</v>
      </c>
      <c r="K41" s="431" t="s">
        <v>50</v>
      </c>
      <c r="L41" s="431" t="s">
        <v>440</v>
      </c>
      <c r="M41" s="300" t="s">
        <v>87</v>
      </c>
      <c r="N41" s="429"/>
      <c r="O41" s="429"/>
      <c r="P41" s="300">
        <v>1</v>
      </c>
      <c r="Q41" s="431"/>
      <c r="R41" s="293" t="s">
        <v>88</v>
      </c>
      <c r="S41" s="595"/>
      <c r="T41" s="595"/>
      <c r="U41" s="280">
        <v>2</v>
      </c>
      <c r="V41" s="280">
        <v>2</v>
      </c>
      <c r="W41" s="280">
        <v>3</v>
      </c>
      <c r="X41" s="280">
        <v>6</v>
      </c>
      <c r="Y41" s="280" t="s">
        <v>93</v>
      </c>
      <c r="Z41" s="280">
        <v>1</v>
      </c>
      <c r="AA41" s="280">
        <v>1</v>
      </c>
      <c r="AB41" s="280">
        <v>4</v>
      </c>
      <c r="AC41" s="343">
        <v>3491</v>
      </c>
      <c r="AD41" s="352"/>
      <c r="AE41" s="288" t="s">
        <v>147</v>
      </c>
      <c r="AF41" s="425">
        <v>8291.2999999999993</v>
      </c>
      <c r="AG41" s="346"/>
      <c r="AH41" s="346"/>
      <c r="AI41" s="346"/>
      <c r="AJ41" s="345"/>
      <c r="AK41" s="273"/>
      <c r="AL41" s="273"/>
    </row>
    <row r="42" spans="1:38" ht="47.4" customHeight="1" x14ac:dyDescent="0.3">
      <c r="A42" s="415"/>
      <c r="B42" s="430" t="s">
        <v>574</v>
      </c>
      <c r="C42" s="342" t="s">
        <v>151</v>
      </c>
      <c r="D42" s="599"/>
      <c r="E42" s="599"/>
      <c r="F42" s="599"/>
      <c r="G42" s="600"/>
      <c r="H42" s="600"/>
      <c r="I42" s="431" t="s">
        <v>48</v>
      </c>
      <c r="J42" s="431" t="s">
        <v>49</v>
      </c>
      <c r="K42" s="431" t="s">
        <v>50</v>
      </c>
      <c r="L42" s="431" t="s">
        <v>440</v>
      </c>
      <c r="M42" s="300" t="s">
        <v>87</v>
      </c>
      <c r="N42" s="429"/>
      <c r="O42" s="429"/>
      <c r="P42" s="300">
        <v>1</v>
      </c>
      <c r="Q42" s="431"/>
      <c r="R42" s="293" t="s">
        <v>88</v>
      </c>
      <c r="S42" s="595"/>
      <c r="T42" s="595"/>
      <c r="U42" s="280"/>
      <c r="V42" s="280"/>
      <c r="W42" s="280"/>
      <c r="X42" s="280"/>
      <c r="Y42" s="280"/>
      <c r="Z42" s="280"/>
      <c r="AA42" s="280"/>
      <c r="AB42" s="280"/>
      <c r="AC42" s="343">
        <v>3511</v>
      </c>
      <c r="AD42" s="352"/>
      <c r="AE42" s="288" t="s">
        <v>476</v>
      </c>
      <c r="AF42" s="426">
        <v>4500</v>
      </c>
      <c r="AG42" s="346"/>
      <c r="AH42" s="346"/>
      <c r="AI42" s="346"/>
      <c r="AJ42" s="345"/>
      <c r="AK42" s="415"/>
      <c r="AL42" s="415"/>
    </row>
    <row r="43" spans="1:38" ht="40.799999999999997" x14ac:dyDescent="0.3">
      <c r="A43" s="273"/>
      <c r="B43" s="430" t="s">
        <v>575</v>
      </c>
      <c r="C43" s="342" t="s">
        <v>445</v>
      </c>
      <c r="D43" s="599"/>
      <c r="E43" s="599"/>
      <c r="F43" s="599"/>
      <c r="G43" s="600"/>
      <c r="H43" s="600"/>
      <c r="I43" s="276" t="s">
        <v>48</v>
      </c>
      <c r="J43" s="276" t="s">
        <v>49</v>
      </c>
      <c r="K43" s="276" t="s">
        <v>50</v>
      </c>
      <c r="L43" s="276" t="s">
        <v>440</v>
      </c>
      <c r="M43" s="300" t="s">
        <v>87</v>
      </c>
      <c r="N43" s="277"/>
      <c r="O43" s="277"/>
      <c r="P43" s="300">
        <v>1</v>
      </c>
      <c r="Q43" s="276"/>
      <c r="R43" s="293" t="s">
        <v>88</v>
      </c>
      <c r="S43" s="595"/>
      <c r="T43" s="595"/>
      <c r="U43" s="280">
        <v>2</v>
      </c>
      <c r="V43" s="280">
        <v>2</v>
      </c>
      <c r="W43" s="280">
        <v>3</v>
      </c>
      <c r="X43" s="280">
        <v>6</v>
      </c>
      <c r="Y43" s="280" t="s">
        <v>93</v>
      </c>
      <c r="Z43" s="280">
        <v>1</v>
      </c>
      <c r="AA43" s="280">
        <v>1</v>
      </c>
      <c r="AB43" s="280">
        <v>4</v>
      </c>
      <c r="AC43" s="343">
        <v>3531</v>
      </c>
      <c r="AD43" s="295"/>
      <c r="AE43" s="288" t="s">
        <v>149</v>
      </c>
      <c r="AF43" s="425">
        <v>7500</v>
      </c>
      <c r="AG43" s="354"/>
      <c r="AH43" s="346"/>
      <c r="AI43" s="346"/>
      <c r="AJ43" s="345"/>
      <c r="AK43" s="273"/>
      <c r="AL43" s="273"/>
    </row>
    <row r="44" spans="1:38" ht="44.4" customHeight="1" x14ac:dyDescent="0.3">
      <c r="A44" s="273"/>
      <c r="B44" s="430" t="s">
        <v>576</v>
      </c>
      <c r="C44" s="342" t="s">
        <v>153</v>
      </c>
      <c r="D44" s="599"/>
      <c r="E44" s="599"/>
      <c r="F44" s="599"/>
      <c r="G44" s="600"/>
      <c r="H44" s="600"/>
      <c r="I44" s="276" t="s">
        <v>48</v>
      </c>
      <c r="J44" s="276" t="s">
        <v>49</v>
      </c>
      <c r="K44" s="276" t="s">
        <v>50</v>
      </c>
      <c r="L44" s="276" t="s">
        <v>440</v>
      </c>
      <c r="M44" s="300" t="s">
        <v>87</v>
      </c>
      <c r="N44" s="277"/>
      <c r="O44" s="277"/>
      <c r="P44" s="300">
        <v>1</v>
      </c>
      <c r="Q44" s="276"/>
      <c r="R44" s="293" t="s">
        <v>88</v>
      </c>
      <c r="S44" s="595"/>
      <c r="T44" s="595"/>
      <c r="U44" s="280">
        <v>2</v>
      </c>
      <c r="V44" s="280">
        <v>2</v>
      </c>
      <c r="W44" s="280">
        <v>3</v>
      </c>
      <c r="X44" s="280">
        <v>6</v>
      </c>
      <c r="Y44" s="280" t="s">
        <v>93</v>
      </c>
      <c r="Z44" s="280">
        <v>1</v>
      </c>
      <c r="AA44" s="280">
        <v>1</v>
      </c>
      <c r="AB44" s="280">
        <v>4</v>
      </c>
      <c r="AC44" s="343">
        <v>3551</v>
      </c>
      <c r="AD44" s="295"/>
      <c r="AE44" s="288" t="s">
        <v>151</v>
      </c>
      <c r="AF44" s="425">
        <v>17499.68</v>
      </c>
      <c r="AG44" s="354"/>
      <c r="AH44" s="346"/>
      <c r="AI44" s="346"/>
      <c r="AJ44" s="345"/>
      <c r="AK44" s="273"/>
      <c r="AL44" s="273"/>
    </row>
    <row r="45" spans="1:38" ht="30.6" x14ac:dyDescent="0.3">
      <c r="A45" s="273"/>
      <c r="B45" s="430" t="s">
        <v>577</v>
      </c>
      <c r="C45" s="342" t="s">
        <v>155</v>
      </c>
      <c r="D45" s="599"/>
      <c r="E45" s="599"/>
      <c r="F45" s="599"/>
      <c r="G45" s="600"/>
      <c r="H45" s="600"/>
      <c r="I45" s="431" t="s">
        <v>48</v>
      </c>
      <c r="J45" s="431" t="s">
        <v>49</v>
      </c>
      <c r="K45" s="431" t="s">
        <v>50</v>
      </c>
      <c r="L45" s="431" t="s">
        <v>440</v>
      </c>
      <c r="M45" s="300" t="s">
        <v>87</v>
      </c>
      <c r="N45" s="429"/>
      <c r="O45" s="429"/>
      <c r="P45" s="300">
        <v>1</v>
      </c>
      <c r="Q45" s="431"/>
      <c r="R45" s="293" t="s">
        <v>88</v>
      </c>
      <c r="S45" s="595"/>
      <c r="T45" s="595"/>
      <c r="U45" s="280">
        <v>2</v>
      </c>
      <c r="V45" s="280">
        <v>2</v>
      </c>
      <c r="W45" s="280">
        <v>3</v>
      </c>
      <c r="X45" s="280">
        <v>6</v>
      </c>
      <c r="Y45" s="280" t="s">
        <v>93</v>
      </c>
      <c r="Z45" s="280">
        <v>1</v>
      </c>
      <c r="AA45" s="280">
        <v>1</v>
      </c>
      <c r="AB45" s="280">
        <v>4</v>
      </c>
      <c r="AC45" s="343">
        <v>3571</v>
      </c>
      <c r="AD45" s="295"/>
      <c r="AE45" s="288" t="s">
        <v>444</v>
      </c>
      <c r="AF45" s="425">
        <v>3740</v>
      </c>
      <c r="AG45" s="354"/>
      <c r="AH45" s="346"/>
      <c r="AI45" s="346"/>
      <c r="AJ45" s="345"/>
      <c r="AK45" s="273"/>
      <c r="AL45" s="273"/>
    </row>
    <row r="46" spans="1:38" ht="30.6" x14ac:dyDescent="0.3">
      <c r="A46" s="598"/>
      <c r="B46" s="430" t="s">
        <v>578</v>
      </c>
      <c r="C46" s="342" t="s">
        <v>158</v>
      </c>
      <c r="D46" s="599"/>
      <c r="E46" s="599"/>
      <c r="F46" s="599"/>
      <c r="G46" s="600"/>
      <c r="H46" s="600"/>
      <c r="I46" s="276" t="s">
        <v>48</v>
      </c>
      <c r="J46" s="276" t="s">
        <v>49</v>
      </c>
      <c r="K46" s="276" t="s">
        <v>50</v>
      </c>
      <c r="L46" s="276" t="s">
        <v>440</v>
      </c>
      <c r="M46" s="300" t="s">
        <v>87</v>
      </c>
      <c r="N46" s="306"/>
      <c r="O46" s="306"/>
      <c r="P46" s="300">
        <v>1</v>
      </c>
      <c r="Q46" s="276"/>
      <c r="R46" s="293" t="s">
        <v>88</v>
      </c>
      <c r="S46" s="595"/>
      <c r="T46" s="595"/>
      <c r="U46" s="280">
        <v>2</v>
      </c>
      <c r="V46" s="280">
        <v>2</v>
      </c>
      <c r="W46" s="280">
        <v>3</v>
      </c>
      <c r="X46" s="280">
        <v>6</v>
      </c>
      <c r="Y46" s="280" t="s">
        <v>93</v>
      </c>
      <c r="Z46" s="280">
        <v>1</v>
      </c>
      <c r="AA46" s="280">
        <v>1</v>
      </c>
      <c r="AB46" s="280">
        <v>4</v>
      </c>
      <c r="AC46" s="343">
        <v>3751</v>
      </c>
      <c r="AD46" s="359"/>
      <c r="AE46" s="288" t="s">
        <v>153</v>
      </c>
      <c r="AF46" s="425">
        <v>6500</v>
      </c>
      <c r="AG46" s="353"/>
      <c r="AH46" s="346"/>
      <c r="AI46" s="346"/>
      <c r="AJ46" s="345"/>
      <c r="AK46" s="273"/>
      <c r="AL46" s="273"/>
    </row>
    <row r="47" spans="1:38" ht="30.6" x14ac:dyDescent="0.3">
      <c r="A47" s="598"/>
      <c r="B47" s="430" t="s">
        <v>579</v>
      </c>
      <c r="C47" s="342" t="s">
        <v>161</v>
      </c>
      <c r="D47" s="599"/>
      <c r="E47" s="599"/>
      <c r="F47" s="599"/>
      <c r="G47" s="600"/>
      <c r="H47" s="600"/>
      <c r="I47" s="276" t="s">
        <v>48</v>
      </c>
      <c r="J47" s="276" t="s">
        <v>49</v>
      </c>
      <c r="K47" s="276" t="s">
        <v>50</v>
      </c>
      <c r="L47" s="276" t="s">
        <v>440</v>
      </c>
      <c r="M47" s="300" t="s">
        <v>87</v>
      </c>
      <c r="N47" s="306"/>
      <c r="O47" s="306"/>
      <c r="P47" s="300">
        <v>1</v>
      </c>
      <c r="Q47" s="276"/>
      <c r="R47" s="293" t="s">
        <v>88</v>
      </c>
      <c r="S47" s="595"/>
      <c r="T47" s="595"/>
      <c r="U47" s="280">
        <v>2</v>
      </c>
      <c r="V47" s="280">
        <v>2</v>
      </c>
      <c r="W47" s="280">
        <v>3</v>
      </c>
      <c r="X47" s="280">
        <v>6</v>
      </c>
      <c r="Y47" s="280" t="s">
        <v>93</v>
      </c>
      <c r="Z47" s="280">
        <v>1</v>
      </c>
      <c r="AA47" s="280">
        <v>1</v>
      </c>
      <c r="AB47" s="280">
        <v>4</v>
      </c>
      <c r="AC47" s="343">
        <v>3821</v>
      </c>
      <c r="AD47" s="359"/>
      <c r="AE47" s="288" t="s">
        <v>156</v>
      </c>
      <c r="AF47" s="425">
        <v>20000</v>
      </c>
      <c r="AG47" s="355"/>
      <c r="AH47" s="346"/>
      <c r="AI47" s="346"/>
      <c r="AJ47" s="345"/>
      <c r="AK47" s="273"/>
      <c r="AL47" s="273"/>
    </row>
    <row r="48" spans="1:38" ht="30.6" x14ac:dyDescent="0.3">
      <c r="A48" s="598"/>
      <c r="B48" s="445" t="s">
        <v>580</v>
      </c>
      <c r="C48" s="342" t="s">
        <v>162</v>
      </c>
      <c r="D48" s="599"/>
      <c r="E48" s="599"/>
      <c r="F48" s="599"/>
      <c r="G48" s="600"/>
      <c r="H48" s="600"/>
      <c r="I48" s="276" t="s">
        <v>48</v>
      </c>
      <c r="J48" s="276" t="s">
        <v>49</v>
      </c>
      <c r="K48" s="276" t="s">
        <v>50</v>
      </c>
      <c r="L48" s="276" t="s">
        <v>440</v>
      </c>
      <c r="M48" s="300" t="s">
        <v>87</v>
      </c>
      <c r="N48" s="306"/>
      <c r="O48" s="306"/>
      <c r="P48" s="300">
        <v>1</v>
      </c>
      <c r="Q48" s="276"/>
      <c r="R48" s="293" t="s">
        <v>88</v>
      </c>
      <c r="S48" s="595"/>
      <c r="T48" s="595"/>
      <c r="U48" s="280">
        <v>2</v>
      </c>
      <c r="V48" s="280">
        <v>2</v>
      </c>
      <c r="W48" s="280">
        <v>3</v>
      </c>
      <c r="X48" s="280">
        <v>6</v>
      </c>
      <c r="Y48" s="280" t="s">
        <v>93</v>
      </c>
      <c r="Z48" s="280">
        <v>1</v>
      </c>
      <c r="AA48" s="280">
        <v>1</v>
      </c>
      <c r="AB48" s="280">
        <v>4</v>
      </c>
      <c r="AC48" s="343">
        <v>3852</v>
      </c>
      <c r="AD48" s="359"/>
      <c r="AE48" s="288" t="s">
        <v>159</v>
      </c>
      <c r="AF48" s="425">
        <v>4733.3999999999996</v>
      </c>
      <c r="AG48" s="354"/>
      <c r="AH48" s="346"/>
      <c r="AI48" s="346"/>
      <c r="AJ48" s="345"/>
      <c r="AK48" s="273"/>
      <c r="AL48" s="273"/>
    </row>
    <row r="49" spans="1:39" ht="26.4" customHeight="1" x14ac:dyDescent="0.3">
      <c r="A49" s="598"/>
      <c r="B49" s="445" t="s">
        <v>692</v>
      </c>
      <c r="C49" s="342" t="s">
        <v>694</v>
      </c>
      <c r="D49" s="599"/>
      <c r="E49" s="599"/>
      <c r="F49" s="599"/>
      <c r="G49" s="600"/>
      <c r="H49" s="600"/>
      <c r="I49" s="446" t="s">
        <v>48</v>
      </c>
      <c r="J49" s="446" t="s">
        <v>49</v>
      </c>
      <c r="K49" s="446" t="s">
        <v>50</v>
      </c>
      <c r="L49" s="446" t="s">
        <v>440</v>
      </c>
      <c r="M49" s="300" t="s">
        <v>87</v>
      </c>
      <c r="N49" s="306"/>
      <c r="O49" s="306"/>
      <c r="P49" s="300">
        <v>1</v>
      </c>
      <c r="Q49" s="446"/>
      <c r="R49" s="293" t="s">
        <v>88</v>
      </c>
      <c r="S49" s="595"/>
      <c r="T49" s="595"/>
      <c r="U49" s="280">
        <v>2</v>
      </c>
      <c r="V49" s="280">
        <v>2</v>
      </c>
      <c r="W49" s="280">
        <v>3</v>
      </c>
      <c r="X49" s="280">
        <v>6</v>
      </c>
      <c r="Y49" s="280" t="s">
        <v>93</v>
      </c>
      <c r="Z49" s="280">
        <v>1</v>
      </c>
      <c r="AA49" s="280">
        <v>1</v>
      </c>
      <c r="AB49" s="280">
        <v>4</v>
      </c>
      <c r="AC49" s="343">
        <v>3921</v>
      </c>
      <c r="AD49" s="359"/>
      <c r="AE49" s="373" t="s">
        <v>694</v>
      </c>
      <c r="AF49" s="450">
        <v>7500</v>
      </c>
      <c r="AG49" s="354"/>
      <c r="AH49" s="346"/>
      <c r="AI49" s="346"/>
      <c r="AJ49" s="345"/>
      <c r="AK49" s="447"/>
      <c r="AL49" s="447"/>
    </row>
    <row r="50" spans="1:39" ht="27" customHeight="1" x14ac:dyDescent="0.3">
      <c r="A50" s="598"/>
      <c r="B50" s="445" t="s">
        <v>693</v>
      </c>
      <c r="C50" s="342" t="s">
        <v>695</v>
      </c>
      <c r="D50" s="599"/>
      <c r="E50" s="599"/>
      <c r="F50" s="599"/>
      <c r="G50" s="600"/>
      <c r="H50" s="600"/>
      <c r="I50" s="446" t="s">
        <v>48</v>
      </c>
      <c r="J50" s="446" t="s">
        <v>49</v>
      </c>
      <c r="K50" s="446" t="s">
        <v>50</v>
      </c>
      <c r="L50" s="446" t="s">
        <v>440</v>
      </c>
      <c r="M50" s="300" t="s">
        <v>87</v>
      </c>
      <c r="N50" s="306"/>
      <c r="O50" s="306"/>
      <c r="P50" s="300">
        <v>1</v>
      </c>
      <c r="Q50" s="446"/>
      <c r="R50" s="293" t="s">
        <v>88</v>
      </c>
      <c r="S50" s="595"/>
      <c r="T50" s="595"/>
      <c r="U50" s="280">
        <v>2</v>
      </c>
      <c r="V50" s="280">
        <v>2</v>
      </c>
      <c r="W50" s="280">
        <v>3</v>
      </c>
      <c r="X50" s="280">
        <v>6</v>
      </c>
      <c r="Y50" s="280" t="s">
        <v>93</v>
      </c>
      <c r="Z50" s="280">
        <v>1</v>
      </c>
      <c r="AA50" s="280">
        <v>1</v>
      </c>
      <c r="AB50" s="280">
        <v>4</v>
      </c>
      <c r="AC50" s="343">
        <v>3981</v>
      </c>
      <c r="AD50" s="359"/>
      <c r="AE50" s="373" t="s">
        <v>695</v>
      </c>
      <c r="AF50" s="450">
        <v>28737.17</v>
      </c>
      <c r="AG50" s="354"/>
      <c r="AH50" s="346"/>
      <c r="AI50" s="346"/>
      <c r="AJ50" s="345"/>
      <c r="AK50" s="447"/>
      <c r="AL50" s="447"/>
    </row>
    <row r="51" spans="1:39" ht="30.6" x14ac:dyDescent="0.3">
      <c r="A51" s="598"/>
      <c r="B51" s="330" t="s">
        <v>581</v>
      </c>
      <c r="C51" s="360" t="s">
        <v>163</v>
      </c>
      <c r="D51" s="599"/>
      <c r="E51" s="599"/>
      <c r="F51" s="599"/>
      <c r="G51" s="600"/>
      <c r="H51" s="600"/>
      <c r="I51" s="331" t="s">
        <v>48</v>
      </c>
      <c r="J51" s="331" t="s">
        <v>49</v>
      </c>
      <c r="K51" s="331" t="s">
        <v>50</v>
      </c>
      <c r="L51" s="331" t="s">
        <v>440</v>
      </c>
      <c r="M51" s="332" t="s">
        <v>87</v>
      </c>
      <c r="N51" s="361"/>
      <c r="O51" s="361"/>
      <c r="P51" s="332">
        <v>1</v>
      </c>
      <c r="Q51" s="331"/>
      <c r="R51" s="334" t="s">
        <v>88</v>
      </c>
      <c r="S51" s="595"/>
      <c r="T51" s="595"/>
      <c r="U51" s="335">
        <v>2</v>
      </c>
      <c r="V51" s="335">
        <v>2</v>
      </c>
      <c r="W51" s="335">
        <v>3</v>
      </c>
      <c r="X51" s="335">
        <v>6</v>
      </c>
      <c r="Y51" s="335" t="s">
        <v>93</v>
      </c>
      <c r="Z51" s="335">
        <v>1</v>
      </c>
      <c r="AA51" s="335">
        <v>1</v>
      </c>
      <c r="AB51" s="335">
        <v>4</v>
      </c>
      <c r="AC51" s="348">
        <v>5000</v>
      </c>
      <c r="AD51" s="362"/>
      <c r="AE51" s="363" t="s">
        <v>163</v>
      </c>
      <c r="AF51" s="350">
        <f>SUM(AF52:AF53)</f>
        <v>22559.3</v>
      </c>
      <c r="AG51" s="339"/>
      <c r="AH51" s="339"/>
      <c r="AI51" s="339"/>
      <c r="AJ51" s="340"/>
      <c r="AK51" s="341"/>
      <c r="AL51" s="341"/>
    </row>
    <row r="52" spans="1:39" ht="30.6" x14ac:dyDescent="0.3">
      <c r="A52" s="598"/>
      <c r="B52" s="358" t="s">
        <v>582</v>
      </c>
      <c r="C52" s="364" t="s">
        <v>279</v>
      </c>
      <c r="D52" s="599"/>
      <c r="E52" s="599"/>
      <c r="F52" s="599"/>
      <c r="G52" s="600"/>
      <c r="H52" s="600"/>
      <c r="I52" s="276" t="s">
        <v>48</v>
      </c>
      <c r="J52" s="276" t="s">
        <v>49</v>
      </c>
      <c r="K52" s="276" t="s">
        <v>50</v>
      </c>
      <c r="L52" s="276" t="s">
        <v>440</v>
      </c>
      <c r="M52" s="300" t="s">
        <v>87</v>
      </c>
      <c r="N52" s="365"/>
      <c r="O52" s="365"/>
      <c r="P52" s="300">
        <v>1</v>
      </c>
      <c r="Q52" s="276"/>
      <c r="R52" s="293" t="s">
        <v>88</v>
      </c>
      <c r="S52" s="595"/>
      <c r="T52" s="595"/>
      <c r="U52" s="280">
        <v>2</v>
      </c>
      <c r="V52" s="280">
        <v>2</v>
      </c>
      <c r="W52" s="280">
        <v>3</v>
      </c>
      <c r="X52" s="280">
        <v>6</v>
      </c>
      <c r="Y52" s="280" t="s">
        <v>93</v>
      </c>
      <c r="Z52" s="280">
        <v>1</v>
      </c>
      <c r="AA52" s="366">
        <v>1</v>
      </c>
      <c r="AB52" s="280">
        <v>4</v>
      </c>
      <c r="AC52" s="367">
        <v>5111</v>
      </c>
      <c r="AD52" s="368"/>
      <c r="AE52" s="369" t="s">
        <v>279</v>
      </c>
      <c r="AF52" s="451">
        <v>7559.3</v>
      </c>
      <c r="AG52" s="370"/>
      <c r="AH52" s="370"/>
      <c r="AI52" s="277"/>
      <c r="AJ52" s="371"/>
      <c r="AK52" s="310"/>
      <c r="AL52" s="310"/>
    </row>
    <row r="53" spans="1:39" ht="30.6" x14ac:dyDescent="0.3">
      <c r="A53" s="372"/>
      <c r="B53" s="358" t="s">
        <v>583</v>
      </c>
      <c r="C53" s="342" t="s">
        <v>165</v>
      </c>
      <c r="D53" s="599"/>
      <c r="E53" s="599"/>
      <c r="F53" s="599"/>
      <c r="G53" s="600"/>
      <c r="H53" s="600"/>
      <c r="I53" s="276" t="s">
        <v>48</v>
      </c>
      <c r="J53" s="276" t="s">
        <v>49</v>
      </c>
      <c r="K53" s="276" t="s">
        <v>50</v>
      </c>
      <c r="L53" s="276" t="s">
        <v>440</v>
      </c>
      <c r="M53" s="300" t="s">
        <v>87</v>
      </c>
      <c r="N53" s="365"/>
      <c r="O53" s="365"/>
      <c r="P53" s="300">
        <v>1</v>
      </c>
      <c r="Q53" s="276"/>
      <c r="R53" s="293" t="s">
        <v>88</v>
      </c>
      <c r="S53" s="595"/>
      <c r="T53" s="595"/>
      <c r="U53" s="280">
        <v>2</v>
      </c>
      <c r="V53" s="280">
        <v>2</v>
      </c>
      <c r="W53" s="280">
        <v>3</v>
      </c>
      <c r="X53" s="280">
        <v>6</v>
      </c>
      <c r="Y53" s="280" t="s">
        <v>93</v>
      </c>
      <c r="Z53" s="280">
        <v>1</v>
      </c>
      <c r="AA53" s="366">
        <v>1</v>
      </c>
      <c r="AB53" s="280">
        <v>4</v>
      </c>
      <c r="AC53" s="356">
        <v>5151</v>
      </c>
      <c r="AD53" s="368"/>
      <c r="AE53" s="373" t="s">
        <v>165</v>
      </c>
      <c r="AF53" s="425">
        <v>15000</v>
      </c>
      <c r="AG53" s="370"/>
      <c r="AH53" s="370"/>
      <c r="AI53" s="277"/>
      <c r="AJ53" s="371"/>
      <c r="AK53" s="310"/>
      <c r="AL53" s="310"/>
    </row>
    <row r="54" spans="1:39" x14ac:dyDescent="0.3">
      <c r="A54" s="372"/>
      <c r="B54" s="601" t="s">
        <v>266</v>
      </c>
      <c r="C54" s="602"/>
      <c r="D54" s="599"/>
      <c r="E54" s="599"/>
      <c r="F54" s="599"/>
      <c r="G54" s="600"/>
      <c r="H54" s="600"/>
      <c r="I54" s="374"/>
      <c r="J54" s="374"/>
      <c r="K54" s="374"/>
      <c r="L54" s="374"/>
      <c r="M54" s="375"/>
      <c r="N54" s="376"/>
      <c r="O54" s="376"/>
      <c r="P54" s="375"/>
      <c r="Q54" s="374"/>
      <c r="R54" s="377"/>
      <c r="S54" s="595"/>
      <c r="T54" s="595"/>
      <c r="U54" s="321"/>
      <c r="V54" s="321"/>
      <c r="W54" s="321"/>
      <c r="X54" s="321"/>
      <c r="Y54" s="321"/>
      <c r="Z54" s="321"/>
      <c r="AA54" s="378"/>
      <c r="AB54" s="321"/>
      <c r="AC54" s="379"/>
      <c r="AD54" s="380"/>
      <c r="AE54" s="381"/>
      <c r="AF54" s="537">
        <f>AF55+AF65+AF81+AF93</f>
        <v>4446872.08</v>
      </c>
      <c r="AG54" s="382"/>
      <c r="AH54" s="382"/>
      <c r="AI54" s="383"/>
      <c r="AJ54" s="384"/>
      <c r="AK54" s="326"/>
      <c r="AL54" s="326"/>
    </row>
    <row r="55" spans="1:39" ht="30.6" x14ac:dyDescent="0.3">
      <c r="A55" s="119"/>
      <c r="B55" s="329" t="s">
        <v>584</v>
      </c>
      <c r="C55" s="385" t="s">
        <v>91</v>
      </c>
      <c r="D55" s="599"/>
      <c r="E55" s="599"/>
      <c r="F55" s="599"/>
      <c r="G55" s="600"/>
      <c r="H55" s="600"/>
      <c r="I55" s="331" t="s">
        <v>48</v>
      </c>
      <c r="J55" s="331" t="s">
        <v>49</v>
      </c>
      <c r="K55" s="331" t="s">
        <v>50</v>
      </c>
      <c r="L55" s="331" t="s">
        <v>440</v>
      </c>
      <c r="M55" s="332" t="s">
        <v>87</v>
      </c>
      <c r="N55" s="361"/>
      <c r="O55" s="361"/>
      <c r="P55" s="332">
        <v>1</v>
      </c>
      <c r="Q55" s="331"/>
      <c r="R55" s="334" t="s">
        <v>88</v>
      </c>
      <c r="S55" s="595"/>
      <c r="T55" s="595"/>
      <c r="U55" s="335">
        <v>2</v>
      </c>
      <c r="V55" s="335">
        <v>2</v>
      </c>
      <c r="W55" s="335">
        <v>3</v>
      </c>
      <c r="X55" s="335">
        <v>6</v>
      </c>
      <c r="Y55" s="335" t="s">
        <v>93</v>
      </c>
      <c r="Z55" s="335">
        <v>1</v>
      </c>
      <c r="AA55" s="330">
        <v>2</v>
      </c>
      <c r="AB55" s="335">
        <v>4</v>
      </c>
      <c r="AC55" s="336">
        <v>1000</v>
      </c>
      <c r="AD55" s="386"/>
      <c r="AE55" s="338" t="s">
        <v>91</v>
      </c>
      <c r="AF55" s="535">
        <f>SUM(AF56:AF64)</f>
        <v>871533.12999999989</v>
      </c>
      <c r="AG55" s="387"/>
      <c r="AH55" s="387"/>
      <c r="AI55" s="387"/>
      <c r="AJ55" s="388"/>
      <c r="AK55" s="361"/>
      <c r="AL55" s="361"/>
    </row>
    <row r="56" spans="1:39" ht="30.6" x14ac:dyDescent="0.3">
      <c r="A56" s="119"/>
      <c r="B56" s="267" t="s">
        <v>585</v>
      </c>
      <c r="C56" s="342" t="s">
        <v>95</v>
      </c>
      <c r="D56" s="599"/>
      <c r="E56" s="599"/>
      <c r="F56" s="599"/>
      <c r="G56" s="600"/>
      <c r="H56" s="600"/>
      <c r="I56" s="276" t="s">
        <v>48</v>
      </c>
      <c r="J56" s="276" t="s">
        <v>49</v>
      </c>
      <c r="K56" s="276" t="s">
        <v>50</v>
      </c>
      <c r="L56" s="276" t="s">
        <v>440</v>
      </c>
      <c r="M56" s="300" t="s">
        <v>87</v>
      </c>
      <c r="N56" s="306"/>
      <c r="O56" s="306"/>
      <c r="P56" s="300">
        <v>1</v>
      </c>
      <c r="Q56" s="276"/>
      <c r="R56" s="293" t="s">
        <v>88</v>
      </c>
      <c r="S56" s="595"/>
      <c r="T56" s="595"/>
      <c r="U56" s="280">
        <v>2</v>
      </c>
      <c r="V56" s="280">
        <v>2</v>
      </c>
      <c r="W56" s="280">
        <v>3</v>
      </c>
      <c r="X56" s="280">
        <v>6</v>
      </c>
      <c r="Y56" s="280" t="s">
        <v>93</v>
      </c>
      <c r="Z56" s="280">
        <v>1</v>
      </c>
      <c r="AA56" s="354">
        <v>2</v>
      </c>
      <c r="AB56" s="280">
        <v>4</v>
      </c>
      <c r="AC56" s="343" t="s">
        <v>167</v>
      </c>
      <c r="AD56" s="389"/>
      <c r="AE56" s="288" t="s">
        <v>95</v>
      </c>
      <c r="AF56" s="425">
        <v>642372.32999999996</v>
      </c>
      <c r="AG56" s="354"/>
      <c r="AH56" s="354"/>
      <c r="AI56" s="346"/>
      <c r="AJ56" s="390"/>
      <c r="AK56" s="306"/>
      <c r="AL56" s="306"/>
    </row>
    <row r="57" spans="1:39" ht="30.6" x14ac:dyDescent="0.3">
      <c r="A57" s="119"/>
      <c r="B57" s="267" t="s">
        <v>586</v>
      </c>
      <c r="C57" s="342" t="s">
        <v>169</v>
      </c>
      <c r="D57" s="599"/>
      <c r="E57" s="599"/>
      <c r="F57" s="599"/>
      <c r="G57" s="600"/>
      <c r="H57" s="600"/>
      <c r="I57" s="276" t="s">
        <v>48</v>
      </c>
      <c r="J57" s="276" t="s">
        <v>49</v>
      </c>
      <c r="K57" s="276" t="s">
        <v>50</v>
      </c>
      <c r="L57" s="276" t="s">
        <v>440</v>
      </c>
      <c r="M57" s="300" t="s">
        <v>87</v>
      </c>
      <c r="N57" s="306"/>
      <c r="O57" s="306"/>
      <c r="P57" s="300">
        <v>1</v>
      </c>
      <c r="Q57" s="276"/>
      <c r="R57" s="293" t="s">
        <v>88</v>
      </c>
      <c r="S57" s="595"/>
      <c r="T57" s="595"/>
      <c r="U57" s="280">
        <v>2</v>
      </c>
      <c r="V57" s="280">
        <v>2</v>
      </c>
      <c r="W57" s="280">
        <v>3</v>
      </c>
      <c r="X57" s="280">
        <v>6</v>
      </c>
      <c r="Y57" s="280" t="s">
        <v>93</v>
      </c>
      <c r="Z57" s="280">
        <v>1</v>
      </c>
      <c r="AA57" s="354">
        <v>2</v>
      </c>
      <c r="AB57" s="280">
        <v>4</v>
      </c>
      <c r="AC57" s="343">
        <v>1221</v>
      </c>
      <c r="AD57" s="389"/>
      <c r="AE57" s="288" t="s">
        <v>169</v>
      </c>
      <c r="AF57" s="425">
        <v>10400</v>
      </c>
      <c r="AG57" s="354"/>
      <c r="AH57" s="354"/>
      <c r="AI57" s="346"/>
      <c r="AJ57" s="390"/>
      <c r="AK57" s="306"/>
      <c r="AL57" s="306"/>
    </row>
    <row r="58" spans="1:39" ht="30.6" x14ac:dyDescent="0.3">
      <c r="A58" s="119"/>
      <c r="B58" s="267" t="s">
        <v>587</v>
      </c>
      <c r="C58" s="342" t="s">
        <v>98</v>
      </c>
      <c r="D58" s="599"/>
      <c r="E58" s="599"/>
      <c r="F58" s="599"/>
      <c r="G58" s="600"/>
      <c r="H58" s="600"/>
      <c r="I58" s="276" t="s">
        <v>48</v>
      </c>
      <c r="J58" s="276" t="s">
        <v>49</v>
      </c>
      <c r="K58" s="276" t="s">
        <v>50</v>
      </c>
      <c r="L58" s="276" t="s">
        <v>440</v>
      </c>
      <c r="M58" s="300" t="s">
        <v>87</v>
      </c>
      <c r="N58" s="306"/>
      <c r="O58" s="306"/>
      <c r="P58" s="300">
        <v>1</v>
      </c>
      <c r="Q58" s="276"/>
      <c r="R58" s="293" t="s">
        <v>88</v>
      </c>
      <c r="S58" s="595"/>
      <c r="T58" s="595"/>
      <c r="U58" s="280">
        <v>2</v>
      </c>
      <c r="V58" s="280">
        <v>2</v>
      </c>
      <c r="W58" s="280">
        <v>3</v>
      </c>
      <c r="X58" s="280">
        <v>6</v>
      </c>
      <c r="Y58" s="280" t="s">
        <v>93</v>
      </c>
      <c r="Z58" s="280">
        <v>1</v>
      </c>
      <c r="AA58" s="354">
        <v>2</v>
      </c>
      <c r="AB58" s="280">
        <v>4</v>
      </c>
      <c r="AC58" s="343">
        <v>1312</v>
      </c>
      <c r="AD58" s="389"/>
      <c r="AE58" s="288" t="s">
        <v>98</v>
      </c>
      <c r="AF58" s="425"/>
      <c r="AG58" s="354"/>
      <c r="AH58" s="354"/>
      <c r="AI58" s="346"/>
      <c r="AJ58" s="390"/>
      <c r="AK58" s="306"/>
      <c r="AL58" s="306"/>
    </row>
    <row r="59" spans="1:39" ht="30.6" x14ac:dyDescent="0.3">
      <c r="A59" s="119"/>
      <c r="B59" s="267" t="s">
        <v>588</v>
      </c>
      <c r="C59" s="342" t="s">
        <v>99</v>
      </c>
      <c r="D59" s="599"/>
      <c r="E59" s="599"/>
      <c r="F59" s="599"/>
      <c r="G59" s="600"/>
      <c r="H59" s="600"/>
      <c r="I59" s="276" t="s">
        <v>48</v>
      </c>
      <c r="J59" s="276" t="s">
        <v>49</v>
      </c>
      <c r="K59" s="276" t="s">
        <v>50</v>
      </c>
      <c r="L59" s="276" t="s">
        <v>440</v>
      </c>
      <c r="M59" s="300" t="s">
        <v>87</v>
      </c>
      <c r="N59" s="306"/>
      <c r="O59" s="306"/>
      <c r="P59" s="300">
        <v>1</v>
      </c>
      <c r="Q59" s="276"/>
      <c r="R59" s="293" t="s">
        <v>88</v>
      </c>
      <c r="S59" s="595"/>
      <c r="T59" s="595"/>
      <c r="U59" s="280">
        <v>2</v>
      </c>
      <c r="V59" s="280">
        <v>2</v>
      </c>
      <c r="W59" s="280">
        <v>3</v>
      </c>
      <c r="X59" s="280">
        <v>6</v>
      </c>
      <c r="Y59" s="280" t="s">
        <v>93</v>
      </c>
      <c r="Z59" s="280">
        <v>1</v>
      </c>
      <c r="AA59" s="354">
        <v>2</v>
      </c>
      <c r="AB59" s="280">
        <v>4</v>
      </c>
      <c r="AC59" s="343">
        <v>1321</v>
      </c>
      <c r="AD59" s="389"/>
      <c r="AE59" s="288" t="s">
        <v>99</v>
      </c>
      <c r="AF59" s="425">
        <v>52797.73</v>
      </c>
      <c r="AG59" s="354"/>
      <c r="AH59" s="354"/>
      <c r="AI59" s="346"/>
      <c r="AJ59" s="390"/>
      <c r="AK59" s="306"/>
      <c r="AL59" s="306"/>
    </row>
    <row r="60" spans="1:39" ht="30.6" x14ac:dyDescent="0.3">
      <c r="A60" s="119"/>
      <c r="B60" s="267" t="s">
        <v>589</v>
      </c>
      <c r="C60" s="342" t="s">
        <v>173</v>
      </c>
      <c r="D60" s="599"/>
      <c r="E60" s="599"/>
      <c r="F60" s="599"/>
      <c r="G60" s="600"/>
      <c r="H60" s="600"/>
      <c r="I60" s="276" t="s">
        <v>48</v>
      </c>
      <c r="J60" s="276" t="s">
        <v>49</v>
      </c>
      <c r="K60" s="276" t="s">
        <v>50</v>
      </c>
      <c r="L60" s="276" t="s">
        <v>440</v>
      </c>
      <c r="M60" s="300" t="s">
        <v>87</v>
      </c>
      <c r="N60" s="306"/>
      <c r="O60" s="306"/>
      <c r="P60" s="300">
        <v>1</v>
      </c>
      <c r="Q60" s="276"/>
      <c r="R60" s="293" t="s">
        <v>88</v>
      </c>
      <c r="S60" s="595"/>
      <c r="T60" s="595"/>
      <c r="U60" s="280">
        <v>2</v>
      </c>
      <c r="V60" s="280">
        <v>2</v>
      </c>
      <c r="W60" s="280">
        <v>3</v>
      </c>
      <c r="X60" s="280">
        <v>6</v>
      </c>
      <c r="Y60" s="280" t="s">
        <v>93</v>
      </c>
      <c r="Z60" s="280">
        <v>1</v>
      </c>
      <c r="AA60" s="354">
        <v>2</v>
      </c>
      <c r="AB60" s="280">
        <v>4</v>
      </c>
      <c r="AC60" s="343">
        <v>1322</v>
      </c>
      <c r="AD60" s="389"/>
      <c r="AE60" s="288" t="s">
        <v>173</v>
      </c>
      <c r="AF60" s="425">
        <v>6766.48</v>
      </c>
      <c r="AG60" s="346"/>
      <c r="AH60" s="354"/>
      <c r="AI60" s="346"/>
      <c r="AJ60" s="390"/>
      <c r="AK60" s="306"/>
      <c r="AL60" s="306"/>
    </row>
    <row r="61" spans="1:39" ht="30.6" x14ac:dyDescent="0.3">
      <c r="A61" s="119"/>
      <c r="B61" s="267" t="s">
        <v>590</v>
      </c>
      <c r="C61" s="342" t="s">
        <v>101</v>
      </c>
      <c r="D61" s="599"/>
      <c r="E61" s="599"/>
      <c r="F61" s="599"/>
      <c r="G61" s="600"/>
      <c r="H61" s="600"/>
      <c r="I61" s="276" t="s">
        <v>48</v>
      </c>
      <c r="J61" s="276" t="s">
        <v>49</v>
      </c>
      <c r="K61" s="276" t="s">
        <v>50</v>
      </c>
      <c r="L61" s="276" t="s">
        <v>440</v>
      </c>
      <c r="M61" s="300" t="s">
        <v>87</v>
      </c>
      <c r="N61" s="306"/>
      <c r="O61" s="306"/>
      <c r="P61" s="300">
        <v>1</v>
      </c>
      <c r="Q61" s="276"/>
      <c r="R61" s="293" t="s">
        <v>88</v>
      </c>
      <c r="S61" s="595"/>
      <c r="T61" s="595"/>
      <c r="U61" s="280">
        <v>2</v>
      </c>
      <c r="V61" s="280">
        <v>2</v>
      </c>
      <c r="W61" s="280">
        <v>3</v>
      </c>
      <c r="X61" s="280">
        <v>6</v>
      </c>
      <c r="Y61" s="280" t="s">
        <v>93</v>
      </c>
      <c r="Z61" s="280">
        <v>1</v>
      </c>
      <c r="AA61" s="354">
        <v>2</v>
      </c>
      <c r="AB61" s="280">
        <v>4</v>
      </c>
      <c r="AC61" s="343">
        <v>1323</v>
      </c>
      <c r="AD61" s="389"/>
      <c r="AE61" s="288" t="s">
        <v>101</v>
      </c>
      <c r="AF61" s="425">
        <v>79196.59</v>
      </c>
      <c r="AG61" s="354"/>
      <c r="AH61" s="354"/>
      <c r="AI61" s="346"/>
      <c r="AJ61" s="390"/>
      <c r="AK61" s="306"/>
      <c r="AL61" s="306"/>
      <c r="AM61" s="536"/>
    </row>
    <row r="62" spans="1:39" ht="30.6" x14ac:dyDescent="0.3">
      <c r="A62" s="119"/>
      <c r="B62" s="267" t="s">
        <v>591</v>
      </c>
      <c r="C62" s="342" t="s">
        <v>176</v>
      </c>
      <c r="D62" s="599"/>
      <c r="E62" s="599"/>
      <c r="F62" s="599"/>
      <c r="G62" s="600"/>
      <c r="H62" s="600"/>
      <c r="I62" s="276" t="s">
        <v>48</v>
      </c>
      <c r="J62" s="276" t="s">
        <v>49</v>
      </c>
      <c r="K62" s="276" t="s">
        <v>50</v>
      </c>
      <c r="L62" s="276" t="s">
        <v>440</v>
      </c>
      <c r="M62" s="300" t="s">
        <v>87</v>
      </c>
      <c r="N62" s="306"/>
      <c r="O62" s="306"/>
      <c r="P62" s="300">
        <v>1</v>
      </c>
      <c r="Q62" s="276"/>
      <c r="R62" s="293" t="s">
        <v>88</v>
      </c>
      <c r="S62" s="595"/>
      <c r="T62" s="595"/>
      <c r="U62" s="280">
        <v>2</v>
      </c>
      <c r="V62" s="280">
        <v>2</v>
      </c>
      <c r="W62" s="280">
        <v>3</v>
      </c>
      <c r="X62" s="280">
        <v>6</v>
      </c>
      <c r="Y62" s="280" t="s">
        <v>93</v>
      </c>
      <c r="Z62" s="280">
        <v>1</v>
      </c>
      <c r="AA62" s="354">
        <v>2</v>
      </c>
      <c r="AB62" s="280">
        <v>4</v>
      </c>
      <c r="AC62" s="343">
        <v>1331</v>
      </c>
      <c r="AD62" s="389"/>
      <c r="AE62" s="288" t="s">
        <v>176</v>
      </c>
      <c r="AF62" s="425">
        <v>20000</v>
      </c>
      <c r="AG62" s="346"/>
      <c r="AH62" s="354"/>
      <c r="AI62" s="346"/>
      <c r="AJ62" s="390"/>
      <c r="AK62" s="306"/>
      <c r="AL62" s="306"/>
    </row>
    <row r="63" spans="1:39" ht="30.6" x14ac:dyDescent="0.3">
      <c r="A63" s="119"/>
      <c r="B63" s="267" t="s">
        <v>592</v>
      </c>
      <c r="C63" s="342" t="s">
        <v>178</v>
      </c>
      <c r="D63" s="599"/>
      <c r="E63" s="599"/>
      <c r="F63" s="599"/>
      <c r="G63" s="600"/>
      <c r="H63" s="600"/>
      <c r="I63" s="276" t="s">
        <v>48</v>
      </c>
      <c r="J63" s="276" t="s">
        <v>49</v>
      </c>
      <c r="K63" s="276" t="s">
        <v>50</v>
      </c>
      <c r="L63" s="276" t="s">
        <v>440</v>
      </c>
      <c r="M63" s="300" t="s">
        <v>87</v>
      </c>
      <c r="N63" s="306"/>
      <c r="O63" s="306"/>
      <c r="P63" s="300">
        <v>1</v>
      </c>
      <c r="Q63" s="276"/>
      <c r="R63" s="293" t="s">
        <v>88</v>
      </c>
      <c r="S63" s="595"/>
      <c r="T63" s="595"/>
      <c r="U63" s="280">
        <v>2</v>
      </c>
      <c r="V63" s="280">
        <v>2</v>
      </c>
      <c r="W63" s="280">
        <v>3</v>
      </c>
      <c r="X63" s="280">
        <v>6</v>
      </c>
      <c r="Y63" s="280" t="s">
        <v>93</v>
      </c>
      <c r="Z63" s="280">
        <v>1</v>
      </c>
      <c r="AA63" s="354">
        <v>2</v>
      </c>
      <c r="AB63" s="280">
        <v>4</v>
      </c>
      <c r="AC63" s="343">
        <v>1522</v>
      </c>
      <c r="AD63" s="389"/>
      <c r="AE63" s="288" t="s">
        <v>178</v>
      </c>
      <c r="AF63" s="425"/>
      <c r="AG63" s="354"/>
      <c r="AH63" s="354"/>
      <c r="AI63" s="346"/>
      <c r="AJ63" s="390"/>
      <c r="AK63" s="306"/>
      <c r="AL63" s="306"/>
    </row>
    <row r="64" spans="1:39" ht="30.6" x14ac:dyDescent="0.3">
      <c r="A64" s="119"/>
      <c r="B64" s="267" t="s">
        <v>593</v>
      </c>
      <c r="C64" s="342" t="s">
        <v>107</v>
      </c>
      <c r="D64" s="599"/>
      <c r="E64" s="599"/>
      <c r="F64" s="599"/>
      <c r="G64" s="600"/>
      <c r="H64" s="600"/>
      <c r="I64" s="276" t="s">
        <v>48</v>
      </c>
      <c r="J64" s="276" t="s">
        <v>49</v>
      </c>
      <c r="K64" s="276" t="s">
        <v>50</v>
      </c>
      <c r="L64" s="276" t="s">
        <v>440</v>
      </c>
      <c r="M64" s="300" t="s">
        <v>87</v>
      </c>
      <c r="N64" s="306"/>
      <c r="O64" s="306"/>
      <c r="P64" s="300">
        <v>1</v>
      </c>
      <c r="Q64" s="276"/>
      <c r="R64" s="293" t="s">
        <v>88</v>
      </c>
      <c r="S64" s="595"/>
      <c r="T64" s="595"/>
      <c r="U64" s="280">
        <v>2</v>
      </c>
      <c r="V64" s="280">
        <v>2</v>
      </c>
      <c r="W64" s="280">
        <v>3</v>
      </c>
      <c r="X64" s="280">
        <v>6</v>
      </c>
      <c r="Y64" s="280" t="s">
        <v>93</v>
      </c>
      <c r="Z64" s="280">
        <v>1</v>
      </c>
      <c r="AA64" s="354">
        <v>2</v>
      </c>
      <c r="AB64" s="280">
        <v>4</v>
      </c>
      <c r="AC64" s="343">
        <v>1541</v>
      </c>
      <c r="AD64" s="389"/>
      <c r="AE64" s="288" t="s">
        <v>107</v>
      </c>
      <c r="AF64" s="425">
        <v>60000</v>
      </c>
      <c r="AG64" s="354"/>
      <c r="AH64" s="354"/>
      <c r="AI64" s="346"/>
      <c r="AJ64" s="390"/>
      <c r="AK64" s="306"/>
      <c r="AL64" s="306"/>
    </row>
    <row r="65" spans="1:42" ht="30.6" x14ac:dyDescent="0.3">
      <c r="A65" s="119"/>
      <c r="B65" s="330" t="s">
        <v>594</v>
      </c>
      <c r="C65" s="385" t="s">
        <v>109</v>
      </c>
      <c r="D65" s="599"/>
      <c r="E65" s="599"/>
      <c r="F65" s="599"/>
      <c r="G65" s="600"/>
      <c r="H65" s="600"/>
      <c r="I65" s="331" t="s">
        <v>48</v>
      </c>
      <c r="J65" s="331" t="s">
        <v>49</v>
      </c>
      <c r="K65" s="331" t="s">
        <v>50</v>
      </c>
      <c r="L65" s="331" t="s">
        <v>440</v>
      </c>
      <c r="M65" s="332" t="s">
        <v>87</v>
      </c>
      <c r="N65" s="361"/>
      <c r="O65" s="361"/>
      <c r="P65" s="332">
        <v>1</v>
      </c>
      <c r="Q65" s="331"/>
      <c r="R65" s="334" t="s">
        <v>88</v>
      </c>
      <c r="S65" s="595"/>
      <c r="T65" s="595"/>
      <c r="U65" s="335">
        <v>2</v>
      </c>
      <c r="V65" s="335">
        <v>2</v>
      </c>
      <c r="W65" s="335">
        <v>3</v>
      </c>
      <c r="X65" s="335">
        <v>6</v>
      </c>
      <c r="Y65" s="335" t="s">
        <v>93</v>
      </c>
      <c r="Z65" s="335">
        <v>1</v>
      </c>
      <c r="AA65" s="330">
        <v>2</v>
      </c>
      <c r="AB65" s="335">
        <v>4</v>
      </c>
      <c r="AC65" s="336">
        <v>2000</v>
      </c>
      <c r="AD65" s="386"/>
      <c r="AE65" s="338" t="s">
        <v>109</v>
      </c>
      <c r="AF65" s="540">
        <f>AF66+AF67+AF68+AF69+AF70+AF71+AF72+AF73+AF74+AF75+AF76+AF77+AF78+AF79+AF80</f>
        <v>450251.98</v>
      </c>
      <c r="AG65" s="392"/>
      <c r="AH65" s="392"/>
      <c r="AI65" s="392"/>
      <c r="AJ65" s="388"/>
      <c r="AK65" s="361"/>
      <c r="AL65" s="361"/>
    </row>
    <row r="66" spans="1:42" ht="30.6" x14ac:dyDescent="0.3">
      <c r="A66" s="119"/>
      <c r="B66" s="437" t="s">
        <v>595</v>
      </c>
      <c r="C66" s="342" t="s">
        <v>124</v>
      </c>
      <c r="D66" s="599"/>
      <c r="E66" s="599"/>
      <c r="F66" s="599"/>
      <c r="G66" s="600"/>
      <c r="H66" s="600"/>
      <c r="I66" s="276" t="s">
        <v>48</v>
      </c>
      <c r="J66" s="276" t="s">
        <v>49</v>
      </c>
      <c r="K66" s="276" t="s">
        <v>50</v>
      </c>
      <c r="L66" s="276" t="s">
        <v>440</v>
      </c>
      <c r="M66" s="300" t="s">
        <v>87</v>
      </c>
      <c r="N66" s="306"/>
      <c r="O66" s="306"/>
      <c r="P66" s="300">
        <v>1</v>
      </c>
      <c r="Q66" s="276"/>
      <c r="R66" s="293" t="s">
        <v>88</v>
      </c>
      <c r="S66" s="595"/>
      <c r="T66" s="595"/>
      <c r="U66" s="280">
        <v>2</v>
      </c>
      <c r="V66" s="280">
        <v>2</v>
      </c>
      <c r="W66" s="280">
        <v>3</v>
      </c>
      <c r="X66" s="280">
        <v>6</v>
      </c>
      <c r="Y66" s="280" t="s">
        <v>93</v>
      </c>
      <c r="Z66" s="280">
        <v>1</v>
      </c>
      <c r="AA66" s="354">
        <v>2</v>
      </c>
      <c r="AB66" s="280">
        <v>4</v>
      </c>
      <c r="AC66" s="343">
        <v>2212</v>
      </c>
      <c r="AD66" s="389"/>
      <c r="AE66" s="288" t="s">
        <v>124</v>
      </c>
      <c r="AF66" s="425">
        <v>8320</v>
      </c>
      <c r="AG66" s="354"/>
      <c r="AH66" s="354"/>
      <c r="AI66" s="346"/>
      <c r="AJ66" s="390"/>
      <c r="AK66" s="306"/>
      <c r="AL66" s="306"/>
    </row>
    <row r="67" spans="1:42" ht="30.6" x14ac:dyDescent="0.3">
      <c r="A67" s="119"/>
      <c r="B67" s="437" t="s">
        <v>596</v>
      </c>
      <c r="C67" s="342" t="s">
        <v>184</v>
      </c>
      <c r="D67" s="599"/>
      <c r="E67" s="599"/>
      <c r="F67" s="599"/>
      <c r="G67" s="600"/>
      <c r="H67" s="600"/>
      <c r="I67" s="276" t="s">
        <v>48</v>
      </c>
      <c r="J67" s="276" t="s">
        <v>49</v>
      </c>
      <c r="K67" s="276" t="s">
        <v>50</v>
      </c>
      <c r="L67" s="276" t="s">
        <v>440</v>
      </c>
      <c r="M67" s="300" t="s">
        <v>87</v>
      </c>
      <c r="N67" s="306"/>
      <c r="O67" s="306"/>
      <c r="P67" s="300">
        <v>1</v>
      </c>
      <c r="Q67" s="276"/>
      <c r="R67" s="293" t="s">
        <v>88</v>
      </c>
      <c r="S67" s="595"/>
      <c r="T67" s="595"/>
      <c r="U67" s="280">
        <v>2</v>
      </c>
      <c r="V67" s="280">
        <v>2</v>
      </c>
      <c r="W67" s="280">
        <v>3</v>
      </c>
      <c r="X67" s="280">
        <v>6</v>
      </c>
      <c r="Y67" s="280" t="s">
        <v>93</v>
      </c>
      <c r="Z67" s="280">
        <v>1</v>
      </c>
      <c r="AA67" s="354">
        <v>2</v>
      </c>
      <c r="AB67" s="280">
        <v>4</v>
      </c>
      <c r="AC67" s="343">
        <v>2421</v>
      </c>
      <c r="AD67" s="389"/>
      <c r="AE67" s="288" t="s">
        <v>184</v>
      </c>
      <c r="AF67" s="425">
        <v>19400</v>
      </c>
      <c r="AG67" s="353"/>
      <c r="AH67" s="353"/>
      <c r="AI67" s="346"/>
      <c r="AJ67" s="390"/>
      <c r="AK67" s="306"/>
      <c r="AL67" s="306"/>
      <c r="AM67" s="536"/>
    </row>
    <row r="68" spans="1:42" ht="30.6" x14ac:dyDescent="0.3">
      <c r="A68" s="119"/>
      <c r="B68" s="437" t="s">
        <v>597</v>
      </c>
      <c r="C68" s="342" t="s">
        <v>186</v>
      </c>
      <c r="D68" s="599"/>
      <c r="E68" s="599"/>
      <c r="F68" s="599"/>
      <c r="G68" s="600"/>
      <c r="H68" s="600"/>
      <c r="I68" s="276" t="s">
        <v>48</v>
      </c>
      <c r="J68" s="276" t="s">
        <v>49</v>
      </c>
      <c r="K68" s="276" t="s">
        <v>50</v>
      </c>
      <c r="L68" s="276" t="s">
        <v>440</v>
      </c>
      <c r="M68" s="300" t="s">
        <v>87</v>
      </c>
      <c r="N68" s="306"/>
      <c r="O68" s="306"/>
      <c r="P68" s="300">
        <v>1</v>
      </c>
      <c r="Q68" s="276"/>
      <c r="R68" s="293" t="s">
        <v>88</v>
      </c>
      <c r="S68" s="595"/>
      <c r="T68" s="595"/>
      <c r="U68" s="280">
        <v>2</v>
      </c>
      <c r="V68" s="280">
        <v>2</v>
      </c>
      <c r="W68" s="280">
        <v>3</v>
      </c>
      <c r="X68" s="280">
        <v>6</v>
      </c>
      <c r="Y68" s="280" t="s">
        <v>93</v>
      </c>
      <c r="Z68" s="280">
        <v>1</v>
      </c>
      <c r="AA68" s="354">
        <v>2</v>
      </c>
      <c r="AB68" s="280">
        <v>4</v>
      </c>
      <c r="AC68" s="343" t="s">
        <v>187</v>
      </c>
      <c r="AD68" s="389"/>
      <c r="AE68" s="288" t="s">
        <v>188</v>
      </c>
      <c r="AF68" s="425">
        <v>20080</v>
      </c>
      <c r="AG68" s="354"/>
      <c r="AH68" s="354"/>
      <c r="AI68" s="346"/>
      <c r="AJ68" s="547"/>
      <c r="AK68" s="390"/>
      <c r="AL68" s="306"/>
      <c r="AN68" s="7"/>
    </row>
    <row r="69" spans="1:42" ht="30.6" x14ac:dyDescent="0.3">
      <c r="A69" s="119"/>
      <c r="B69" s="437" t="s">
        <v>598</v>
      </c>
      <c r="C69" s="342" t="s">
        <v>188</v>
      </c>
      <c r="D69" s="599"/>
      <c r="E69" s="599"/>
      <c r="F69" s="599"/>
      <c r="G69" s="600"/>
      <c r="H69" s="600"/>
      <c r="I69" s="276" t="s">
        <v>48</v>
      </c>
      <c r="J69" s="276" t="s">
        <v>49</v>
      </c>
      <c r="K69" s="276" t="s">
        <v>50</v>
      </c>
      <c r="L69" s="276" t="s">
        <v>440</v>
      </c>
      <c r="M69" s="300" t="s">
        <v>87</v>
      </c>
      <c r="N69" s="306"/>
      <c r="O69" s="306"/>
      <c r="P69" s="300">
        <v>1</v>
      </c>
      <c r="Q69" s="276"/>
      <c r="R69" s="293" t="s">
        <v>88</v>
      </c>
      <c r="S69" s="595"/>
      <c r="T69" s="595"/>
      <c r="U69" s="280">
        <v>2</v>
      </c>
      <c r="V69" s="280">
        <v>2</v>
      </c>
      <c r="W69" s="280">
        <v>3</v>
      </c>
      <c r="X69" s="280">
        <v>6</v>
      </c>
      <c r="Y69" s="280" t="s">
        <v>93</v>
      </c>
      <c r="Z69" s="280">
        <v>1</v>
      </c>
      <c r="AA69" s="354">
        <v>2</v>
      </c>
      <c r="AB69" s="280">
        <v>4</v>
      </c>
      <c r="AC69" s="389" t="s">
        <v>190</v>
      </c>
      <c r="AD69" s="389"/>
      <c r="AE69" s="288" t="s">
        <v>191</v>
      </c>
      <c r="AF69" s="425">
        <v>67681.98</v>
      </c>
      <c r="AG69" s="346"/>
      <c r="AH69" s="354"/>
      <c r="AI69" s="346"/>
      <c r="AJ69" s="393"/>
      <c r="AK69" s="306"/>
      <c r="AL69" s="306"/>
      <c r="AN69" s="7"/>
      <c r="AO69" s="13"/>
    </row>
    <row r="70" spans="1:42" ht="30.6" x14ac:dyDescent="0.3">
      <c r="A70" s="119"/>
      <c r="B70" s="437" t="s">
        <v>599</v>
      </c>
      <c r="C70" s="342" t="s">
        <v>191</v>
      </c>
      <c r="D70" s="599"/>
      <c r="E70" s="599"/>
      <c r="F70" s="599"/>
      <c r="G70" s="600"/>
      <c r="H70" s="600"/>
      <c r="I70" s="276" t="s">
        <v>48</v>
      </c>
      <c r="J70" s="276" t="s">
        <v>49</v>
      </c>
      <c r="K70" s="276" t="s">
        <v>50</v>
      </c>
      <c r="L70" s="276" t="s">
        <v>440</v>
      </c>
      <c r="M70" s="300" t="s">
        <v>87</v>
      </c>
      <c r="N70" s="306"/>
      <c r="O70" s="306"/>
      <c r="P70" s="300">
        <v>1</v>
      </c>
      <c r="Q70" s="276"/>
      <c r="R70" s="293" t="s">
        <v>88</v>
      </c>
      <c r="S70" s="595"/>
      <c r="T70" s="595"/>
      <c r="U70" s="280">
        <v>2</v>
      </c>
      <c r="V70" s="280">
        <v>2</v>
      </c>
      <c r="W70" s="280">
        <v>3</v>
      </c>
      <c r="X70" s="280">
        <v>6</v>
      </c>
      <c r="Y70" s="280" t="s">
        <v>93</v>
      </c>
      <c r="Z70" s="280">
        <v>1</v>
      </c>
      <c r="AA70" s="354">
        <v>2</v>
      </c>
      <c r="AB70" s="280">
        <v>4</v>
      </c>
      <c r="AC70" s="343" t="s">
        <v>193</v>
      </c>
      <c r="AD70" s="389"/>
      <c r="AE70" s="288" t="s">
        <v>194</v>
      </c>
      <c r="AF70" s="425">
        <v>59000</v>
      </c>
      <c r="AG70" s="353"/>
      <c r="AH70" s="353"/>
      <c r="AI70" s="346"/>
      <c r="AJ70" s="390"/>
      <c r="AK70" s="306"/>
      <c r="AL70" s="306"/>
    </row>
    <row r="71" spans="1:42" ht="30.6" x14ac:dyDescent="0.3">
      <c r="A71" s="119"/>
      <c r="B71" s="437" t="s">
        <v>600</v>
      </c>
      <c r="C71" s="342" t="s">
        <v>194</v>
      </c>
      <c r="D71" s="599"/>
      <c r="E71" s="599"/>
      <c r="F71" s="599"/>
      <c r="G71" s="600"/>
      <c r="H71" s="600"/>
      <c r="I71" s="276" t="s">
        <v>48</v>
      </c>
      <c r="J71" s="276" t="s">
        <v>49</v>
      </c>
      <c r="K71" s="276" t="s">
        <v>50</v>
      </c>
      <c r="L71" s="276" t="s">
        <v>440</v>
      </c>
      <c r="M71" s="300" t="s">
        <v>87</v>
      </c>
      <c r="N71" s="306"/>
      <c r="O71" s="306"/>
      <c r="P71" s="300">
        <v>1</v>
      </c>
      <c r="Q71" s="276"/>
      <c r="R71" s="293" t="s">
        <v>88</v>
      </c>
      <c r="S71" s="595"/>
      <c r="T71" s="595"/>
      <c r="U71" s="280">
        <v>2</v>
      </c>
      <c r="V71" s="280">
        <v>2</v>
      </c>
      <c r="W71" s="280">
        <v>3</v>
      </c>
      <c r="X71" s="280">
        <v>6</v>
      </c>
      <c r="Y71" s="280" t="s">
        <v>93</v>
      </c>
      <c r="Z71" s="280">
        <v>1</v>
      </c>
      <c r="AA71" s="354">
        <v>2</v>
      </c>
      <c r="AB71" s="280">
        <v>4</v>
      </c>
      <c r="AC71" s="343" t="s">
        <v>196</v>
      </c>
      <c r="AD71" s="389"/>
      <c r="AE71" s="288" t="s">
        <v>197</v>
      </c>
      <c r="AF71" s="425">
        <v>14160</v>
      </c>
      <c r="AG71" s="353"/>
      <c r="AH71" s="346"/>
      <c r="AI71" s="346"/>
      <c r="AJ71" s="390"/>
      <c r="AK71" s="306"/>
      <c r="AL71" s="306"/>
    </row>
    <row r="72" spans="1:42" ht="30.6" x14ac:dyDescent="0.3">
      <c r="A72" s="119"/>
      <c r="B72" s="437" t="s">
        <v>601</v>
      </c>
      <c r="C72" s="342" t="s">
        <v>197</v>
      </c>
      <c r="D72" s="599"/>
      <c r="E72" s="599"/>
      <c r="F72" s="599"/>
      <c r="G72" s="600"/>
      <c r="H72" s="600"/>
      <c r="I72" s="276" t="s">
        <v>48</v>
      </c>
      <c r="J72" s="276" t="s">
        <v>49</v>
      </c>
      <c r="K72" s="276" t="s">
        <v>50</v>
      </c>
      <c r="L72" s="276" t="s">
        <v>440</v>
      </c>
      <c r="M72" s="300" t="s">
        <v>87</v>
      </c>
      <c r="N72" s="306"/>
      <c r="O72" s="306"/>
      <c r="P72" s="300">
        <v>1</v>
      </c>
      <c r="Q72" s="276"/>
      <c r="R72" s="293" t="s">
        <v>88</v>
      </c>
      <c r="S72" s="595"/>
      <c r="T72" s="595"/>
      <c r="U72" s="280">
        <v>2</v>
      </c>
      <c r="V72" s="280">
        <v>2</v>
      </c>
      <c r="W72" s="280">
        <v>3</v>
      </c>
      <c r="X72" s="280">
        <v>6</v>
      </c>
      <c r="Y72" s="280" t="s">
        <v>93</v>
      </c>
      <c r="Z72" s="280">
        <v>1</v>
      </c>
      <c r="AA72" s="354">
        <v>2</v>
      </c>
      <c r="AB72" s="280">
        <v>4</v>
      </c>
      <c r="AC72" s="343" t="s">
        <v>199</v>
      </c>
      <c r="AD72" s="389"/>
      <c r="AE72" s="288" t="s">
        <v>200</v>
      </c>
      <c r="AF72" s="425">
        <v>30000</v>
      </c>
      <c r="AG72" s="354"/>
      <c r="AH72" s="346"/>
      <c r="AI72" s="346"/>
      <c r="AJ72" s="390"/>
      <c r="AK72" s="306"/>
      <c r="AL72" s="306"/>
      <c r="AN72" s="14"/>
      <c r="AP72" s="4"/>
    </row>
    <row r="73" spans="1:42" ht="30.6" x14ac:dyDescent="0.3">
      <c r="A73" s="119"/>
      <c r="B73" s="437" t="s">
        <v>602</v>
      </c>
      <c r="C73" s="342" t="s">
        <v>200</v>
      </c>
      <c r="D73" s="599"/>
      <c r="E73" s="599"/>
      <c r="F73" s="599"/>
      <c r="G73" s="600"/>
      <c r="H73" s="600"/>
      <c r="I73" s="276" t="s">
        <v>48</v>
      </c>
      <c r="J73" s="276" t="s">
        <v>49</v>
      </c>
      <c r="K73" s="276" t="s">
        <v>50</v>
      </c>
      <c r="L73" s="276" t="s">
        <v>440</v>
      </c>
      <c r="M73" s="300" t="s">
        <v>87</v>
      </c>
      <c r="N73" s="306"/>
      <c r="O73" s="306"/>
      <c r="P73" s="300">
        <v>1</v>
      </c>
      <c r="Q73" s="276"/>
      <c r="R73" s="293" t="s">
        <v>88</v>
      </c>
      <c r="S73" s="595"/>
      <c r="T73" s="595"/>
      <c r="U73" s="280">
        <v>2</v>
      </c>
      <c r="V73" s="280">
        <v>2</v>
      </c>
      <c r="W73" s="280">
        <v>3</v>
      </c>
      <c r="X73" s="280">
        <v>6</v>
      </c>
      <c r="Y73" s="280" t="s">
        <v>93</v>
      </c>
      <c r="Z73" s="280">
        <v>1</v>
      </c>
      <c r="AA73" s="354">
        <v>2</v>
      </c>
      <c r="AB73" s="280">
        <v>4</v>
      </c>
      <c r="AC73" s="343" t="s">
        <v>202</v>
      </c>
      <c r="AD73" s="389"/>
      <c r="AE73" s="288" t="s">
        <v>203</v>
      </c>
      <c r="AF73" s="425">
        <v>50000</v>
      </c>
      <c r="AG73" s="353"/>
      <c r="AH73" s="346"/>
      <c r="AI73" s="346"/>
      <c r="AJ73" s="390"/>
      <c r="AK73" s="306"/>
      <c r="AL73" s="306"/>
    </row>
    <row r="74" spans="1:42" ht="30.6" x14ac:dyDescent="0.3">
      <c r="A74" s="119"/>
      <c r="B74" s="437" t="s">
        <v>603</v>
      </c>
      <c r="C74" s="342" t="s">
        <v>204</v>
      </c>
      <c r="D74" s="599"/>
      <c r="E74" s="599"/>
      <c r="F74" s="599"/>
      <c r="G74" s="600"/>
      <c r="H74" s="600"/>
      <c r="I74" s="276" t="s">
        <v>48</v>
      </c>
      <c r="J74" s="276" t="s">
        <v>49</v>
      </c>
      <c r="K74" s="276" t="s">
        <v>50</v>
      </c>
      <c r="L74" s="276" t="s">
        <v>440</v>
      </c>
      <c r="M74" s="300" t="s">
        <v>87</v>
      </c>
      <c r="N74" s="306"/>
      <c r="O74" s="306"/>
      <c r="P74" s="300">
        <v>1</v>
      </c>
      <c r="Q74" s="276"/>
      <c r="R74" s="293" t="s">
        <v>88</v>
      </c>
      <c r="S74" s="595"/>
      <c r="T74" s="595"/>
      <c r="U74" s="280">
        <v>2</v>
      </c>
      <c r="V74" s="280">
        <v>2</v>
      </c>
      <c r="W74" s="280">
        <v>3</v>
      </c>
      <c r="X74" s="280">
        <v>6</v>
      </c>
      <c r="Y74" s="280" t="s">
        <v>93</v>
      </c>
      <c r="Z74" s="280">
        <v>1</v>
      </c>
      <c r="AA74" s="354">
        <v>2</v>
      </c>
      <c r="AB74" s="280">
        <v>4</v>
      </c>
      <c r="AC74" s="343">
        <v>2511</v>
      </c>
      <c r="AD74" s="389"/>
      <c r="AE74" s="288" t="s">
        <v>205</v>
      </c>
      <c r="AF74" s="425">
        <v>44410</v>
      </c>
      <c r="AG74" s="346"/>
      <c r="AH74" s="346"/>
      <c r="AI74" s="346"/>
      <c r="AJ74" s="390"/>
      <c r="AK74" s="306"/>
      <c r="AL74" s="306"/>
    </row>
    <row r="75" spans="1:42" ht="30.6" x14ac:dyDescent="0.3">
      <c r="A75" s="119"/>
      <c r="B75" s="437" t="s">
        <v>604</v>
      </c>
      <c r="C75" s="342" t="s">
        <v>206</v>
      </c>
      <c r="D75" s="599"/>
      <c r="E75" s="599"/>
      <c r="F75" s="599"/>
      <c r="G75" s="600"/>
      <c r="H75" s="600"/>
      <c r="I75" s="276" t="s">
        <v>48</v>
      </c>
      <c r="J75" s="276" t="s">
        <v>49</v>
      </c>
      <c r="K75" s="276" t="s">
        <v>50</v>
      </c>
      <c r="L75" s="276" t="s">
        <v>440</v>
      </c>
      <c r="M75" s="300" t="s">
        <v>87</v>
      </c>
      <c r="N75" s="306"/>
      <c r="O75" s="306"/>
      <c r="P75" s="300">
        <v>1</v>
      </c>
      <c r="Q75" s="276"/>
      <c r="R75" s="293" t="s">
        <v>88</v>
      </c>
      <c r="S75" s="595"/>
      <c r="T75" s="595"/>
      <c r="U75" s="280">
        <v>2</v>
      </c>
      <c r="V75" s="280">
        <v>2</v>
      </c>
      <c r="W75" s="280">
        <v>3</v>
      </c>
      <c r="X75" s="280">
        <v>6</v>
      </c>
      <c r="Y75" s="280" t="s">
        <v>93</v>
      </c>
      <c r="Z75" s="280">
        <v>1</v>
      </c>
      <c r="AA75" s="354">
        <v>2</v>
      </c>
      <c r="AB75" s="280">
        <v>4</v>
      </c>
      <c r="AC75" s="343">
        <v>2612</v>
      </c>
      <c r="AD75" s="389"/>
      <c r="AE75" s="288" t="s">
        <v>206</v>
      </c>
      <c r="AF75" s="425">
        <v>65000</v>
      </c>
      <c r="AG75" s="394"/>
      <c r="AH75" s="394"/>
      <c r="AI75" s="346"/>
      <c r="AJ75" s="390"/>
      <c r="AK75" s="306"/>
      <c r="AL75" s="306"/>
    </row>
    <row r="76" spans="1:42" ht="30.6" x14ac:dyDescent="0.3">
      <c r="A76" s="119"/>
      <c r="B76" s="437" t="s">
        <v>605</v>
      </c>
      <c r="C76" s="342" t="s">
        <v>128</v>
      </c>
      <c r="D76" s="599"/>
      <c r="E76" s="599"/>
      <c r="F76" s="599"/>
      <c r="G76" s="600"/>
      <c r="H76" s="600"/>
      <c r="I76" s="276" t="s">
        <v>48</v>
      </c>
      <c r="J76" s="276" t="s">
        <v>49</v>
      </c>
      <c r="K76" s="276" t="s">
        <v>50</v>
      </c>
      <c r="L76" s="276" t="s">
        <v>440</v>
      </c>
      <c r="M76" s="300" t="s">
        <v>87</v>
      </c>
      <c r="N76" s="306"/>
      <c r="O76" s="306"/>
      <c r="P76" s="300">
        <v>1</v>
      </c>
      <c r="Q76" s="276"/>
      <c r="R76" s="293" t="s">
        <v>88</v>
      </c>
      <c r="S76" s="595"/>
      <c r="T76" s="595"/>
      <c r="U76" s="280">
        <v>2</v>
      </c>
      <c r="V76" s="280">
        <v>2</v>
      </c>
      <c r="W76" s="280">
        <v>3</v>
      </c>
      <c r="X76" s="280">
        <v>6</v>
      </c>
      <c r="Y76" s="280" t="s">
        <v>93</v>
      </c>
      <c r="Z76" s="280">
        <v>1</v>
      </c>
      <c r="AA76" s="354">
        <v>2</v>
      </c>
      <c r="AB76" s="280">
        <v>4</v>
      </c>
      <c r="AC76" s="343">
        <v>2711</v>
      </c>
      <c r="AD76" s="389"/>
      <c r="AE76" s="288" t="s">
        <v>128</v>
      </c>
      <c r="AF76" s="425">
        <v>30000</v>
      </c>
      <c r="AG76" s="394"/>
      <c r="AH76" s="394"/>
      <c r="AI76" s="346"/>
      <c r="AJ76" s="390"/>
      <c r="AK76" s="306"/>
      <c r="AL76" s="306"/>
    </row>
    <row r="77" spans="1:42" ht="30.6" x14ac:dyDescent="0.3">
      <c r="A77" s="119"/>
      <c r="B77" s="437" t="s">
        <v>606</v>
      </c>
      <c r="C77" s="342" t="s">
        <v>207</v>
      </c>
      <c r="D77" s="599"/>
      <c r="E77" s="599"/>
      <c r="F77" s="599"/>
      <c r="G77" s="600"/>
      <c r="H77" s="600"/>
      <c r="I77" s="276" t="s">
        <v>48</v>
      </c>
      <c r="J77" s="276" t="s">
        <v>49</v>
      </c>
      <c r="K77" s="276" t="s">
        <v>50</v>
      </c>
      <c r="L77" s="276" t="s">
        <v>440</v>
      </c>
      <c r="M77" s="300" t="s">
        <v>87</v>
      </c>
      <c r="N77" s="306"/>
      <c r="O77" s="306"/>
      <c r="P77" s="300">
        <v>1</v>
      </c>
      <c r="Q77" s="276"/>
      <c r="R77" s="293" t="s">
        <v>88</v>
      </c>
      <c r="S77" s="595"/>
      <c r="T77" s="595"/>
      <c r="U77" s="280">
        <v>2</v>
      </c>
      <c r="V77" s="280">
        <v>2</v>
      </c>
      <c r="W77" s="280">
        <v>3</v>
      </c>
      <c r="X77" s="280">
        <v>6</v>
      </c>
      <c r="Y77" s="280" t="s">
        <v>93</v>
      </c>
      <c r="Z77" s="280">
        <v>1</v>
      </c>
      <c r="AA77" s="354">
        <v>2</v>
      </c>
      <c r="AB77" s="280">
        <v>4</v>
      </c>
      <c r="AC77" s="343">
        <v>2722</v>
      </c>
      <c r="AD77" s="389"/>
      <c r="AE77" s="288" t="s">
        <v>207</v>
      </c>
      <c r="AF77" s="425">
        <v>5080</v>
      </c>
      <c r="AG77" s="394"/>
      <c r="AH77" s="394"/>
      <c r="AI77" s="346"/>
      <c r="AJ77" s="390"/>
      <c r="AK77" s="306"/>
      <c r="AL77" s="306"/>
    </row>
    <row r="78" spans="1:42" ht="30.6" x14ac:dyDescent="0.3">
      <c r="A78" s="119"/>
      <c r="B78" s="437" t="s">
        <v>607</v>
      </c>
      <c r="C78" s="342" t="s">
        <v>208</v>
      </c>
      <c r="D78" s="599"/>
      <c r="E78" s="599"/>
      <c r="F78" s="599"/>
      <c r="G78" s="600"/>
      <c r="H78" s="600"/>
      <c r="I78" s="276" t="s">
        <v>48</v>
      </c>
      <c r="J78" s="276" t="s">
        <v>49</v>
      </c>
      <c r="K78" s="276" t="s">
        <v>50</v>
      </c>
      <c r="L78" s="276" t="s">
        <v>440</v>
      </c>
      <c r="M78" s="300" t="s">
        <v>87</v>
      </c>
      <c r="N78" s="306"/>
      <c r="O78" s="306"/>
      <c r="P78" s="300">
        <v>1</v>
      </c>
      <c r="Q78" s="276"/>
      <c r="R78" s="293" t="s">
        <v>88</v>
      </c>
      <c r="S78" s="595"/>
      <c r="T78" s="595"/>
      <c r="U78" s="280">
        <v>2</v>
      </c>
      <c r="V78" s="280">
        <v>2</v>
      </c>
      <c r="W78" s="280">
        <v>3</v>
      </c>
      <c r="X78" s="280">
        <v>6</v>
      </c>
      <c r="Y78" s="280" t="s">
        <v>93</v>
      </c>
      <c r="Z78" s="280">
        <v>1</v>
      </c>
      <c r="AA78" s="354">
        <v>2</v>
      </c>
      <c r="AB78" s="280">
        <v>4</v>
      </c>
      <c r="AC78" s="343">
        <v>2911</v>
      </c>
      <c r="AD78" s="389"/>
      <c r="AE78" s="288" t="s">
        <v>208</v>
      </c>
      <c r="AF78" s="425">
        <v>3500</v>
      </c>
      <c r="AG78" s="394"/>
      <c r="AH78" s="394"/>
      <c r="AI78" s="346"/>
      <c r="AJ78" s="390"/>
      <c r="AK78" s="306"/>
      <c r="AL78" s="306"/>
    </row>
    <row r="79" spans="1:42" ht="30.6" x14ac:dyDescent="0.3">
      <c r="A79" s="119"/>
      <c r="B79" s="437" t="s">
        <v>608</v>
      </c>
      <c r="C79" s="342" t="s">
        <v>132</v>
      </c>
      <c r="D79" s="599"/>
      <c r="E79" s="599"/>
      <c r="F79" s="599"/>
      <c r="G79" s="600"/>
      <c r="H79" s="600"/>
      <c r="I79" s="276" t="s">
        <v>48</v>
      </c>
      <c r="J79" s="276" t="s">
        <v>49</v>
      </c>
      <c r="K79" s="276" t="s">
        <v>50</v>
      </c>
      <c r="L79" s="276" t="s">
        <v>440</v>
      </c>
      <c r="M79" s="300" t="s">
        <v>87</v>
      </c>
      <c r="N79" s="306"/>
      <c r="O79" s="306"/>
      <c r="P79" s="300">
        <v>1</v>
      </c>
      <c r="Q79" s="276"/>
      <c r="R79" s="293" t="s">
        <v>88</v>
      </c>
      <c r="S79" s="595"/>
      <c r="T79" s="595"/>
      <c r="U79" s="280">
        <v>2</v>
      </c>
      <c r="V79" s="280">
        <v>2</v>
      </c>
      <c r="W79" s="280">
        <v>3</v>
      </c>
      <c r="X79" s="280">
        <v>6</v>
      </c>
      <c r="Y79" s="280" t="s">
        <v>93</v>
      </c>
      <c r="Z79" s="280">
        <v>1</v>
      </c>
      <c r="AA79" s="354">
        <v>2</v>
      </c>
      <c r="AB79" s="280">
        <v>4</v>
      </c>
      <c r="AC79" s="343">
        <v>2961</v>
      </c>
      <c r="AD79" s="389"/>
      <c r="AE79" s="288" t="s">
        <v>132</v>
      </c>
      <c r="AF79" s="425">
        <v>12500</v>
      </c>
      <c r="AG79" s="394"/>
      <c r="AH79" s="394"/>
      <c r="AI79" s="346"/>
      <c r="AJ79" s="390"/>
      <c r="AK79" s="306"/>
      <c r="AL79" s="306"/>
    </row>
    <row r="80" spans="1:42" ht="30.6" x14ac:dyDescent="0.3">
      <c r="A80" s="119"/>
      <c r="B80" s="437" t="s">
        <v>609</v>
      </c>
      <c r="C80" s="342" t="s">
        <v>209</v>
      </c>
      <c r="D80" s="599"/>
      <c r="E80" s="599"/>
      <c r="F80" s="599"/>
      <c r="G80" s="600"/>
      <c r="H80" s="600"/>
      <c r="I80" s="276" t="s">
        <v>48</v>
      </c>
      <c r="J80" s="276" t="s">
        <v>49</v>
      </c>
      <c r="K80" s="276" t="s">
        <v>50</v>
      </c>
      <c r="L80" s="276" t="s">
        <v>440</v>
      </c>
      <c r="M80" s="300" t="s">
        <v>87</v>
      </c>
      <c r="N80" s="306"/>
      <c r="O80" s="306"/>
      <c r="P80" s="300">
        <v>1</v>
      </c>
      <c r="Q80" s="276"/>
      <c r="R80" s="293" t="s">
        <v>88</v>
      </c>
      <c r="S80" s="595"/>
      <c r="T80" s="595"/>
      <c r="U80" s="280">
        <v>2</v>
      </c>
      <c r="V80" s="280">
        <v>2</v>
      </c>
      <c r="W80" s="280">
        <v>3</v>
      </c>
      <c r="X80" s="280">
        <v>6</v>
      </c>
      <c r="Y80" s="280" t="s">
        <v>93</v>
      </c>
      <c r="Z80" s="280">
        <v>1</v>
      </c>
      <c r="AA80" s="354">
        <v>2</v>
      </c>
      <c r="AB80" s="280">
        <v>4</v>
      </c>
      <c r="AC80" s="343">
        <v>2981</v>
      </c>
      <c r="AD80" s="389"/>
      <c r="AE80" s="288" t="s">
        <v>209</v>
      </c>
      <c r="AF80" s="425">
        <v>21120</v>
      </c>
      <c r="AG80" s="394"/>
      <c r="AH80" s="394"/>
      <c r="AI80" s="346"/>
      <c r="AJ80" s="390"/>
      <c r="AK80" s="306"/>
      <c r="AL80" s="306"/>
    </row>
    <row r="81" spans="1:38" ht="30.6" x14ac:dyDescent="0.3">
      <c r="A81" s="119"/>
      <c r="B81" s="357" t="s">
        <v>610</v>
      </c>
      <c r="C81" s="385" t="s">
        <v>134</v>
      </c>
      <c r="D81" s="599"/>
      <c r="E81" s="599"/>
      <c r="F81" s="599"/>
      <c r="G81" s="600"/>
      <c r="H81" s="600"/>
      <c r="I81" s="331" t="s">
        <v>48</v>
      </c>
      <c r="J81" s="331" t="s">
        <v>49</v>
      </c>
      <c r="K81" s="331" t="s">
        <v>50</v>
      </c>
      <c r="L81" s="331" t="s">
        <v>440</v>
      </c>
      <c r="M81" s="332" t="s">
        <v>87</v>
      </c>
      <c r="N81" s="361"/>
      <c r="O81" s="361"/>
      <c r="P81" s="332">
        <v>1</v>
      </c>
      <c r="Q81" s="331"/>
      <c r="R81" s="334" t="s">
        <v>88</v>
      </c>
      <c r="S81" s="595"/>
      <c r="T81" s="595"/>
      <c r="U81" s="335">
        <v>2</v>
      </c>
      <c r="V81" s="335">
        <v>2</v>
      </c>
      <c r="W81" s="335">
        <v>3</v>
      </c>
      <c r="X81" s="335">
        <v>6</v>
      </c>
      <c r="Y81" s="335" t="s">
        <v>93</v>
      </c>
      <c r="Z81" s="335">
        <v>1</v>
      </c>
      <c r="AA81" s="330">
        <v>2</v>
      </c>
      <c r="AB81" s="335">
        <v>4</v>
      </c>
      <c r="AC81" s="336">
        <v>3000</v>
      </c>
      <c r="AD81" s="386"/>
      <c r="AE81" s="338" t="s">
        <v>134</v>
      </c>
      <c r="AF81" s="459">
        <f>SUM(AF82:AF92)</f>
        <v>2875086.97</v>
      </c>
      <c r="AG81" s="392"/>
      <c r="AH81" s="392"/>
      <c r="AI81" s="392"/>
      <c r="AJ81" s="388"/>
      <c r="AK81" s="361"/>
      <c r="AL81" s="361"/>
    </row>
    <row r="82" spans="1:38" ht="30.6" x14ac:dyDescent="0.3">
      <c r="A82" s="119"/>
      <c r="B82" s="391" t="s">
        <v>611</v>
      </c>
      <c r="C82" s="342" t="s">
        <v>135</v>
      </c>
      <c r="D82" s="599"/>
      <c r="E82" s="599"/>
      <c r="F82" s="599"/>
      <c r="G82" s="600"/>
      <c r="H82" s="600"/>
      <c r="I82" s="276" t="s">
        <v>48</v>
      </c>
      <c r="J82" s="276" t="s">
        <v>49</v>
      </c>
      <c r="K82" s="276" t="s">
        <v>50</v>
      </c>
      <c r="L82" s="276" t="s">
        <v>440</v>
      </c>
      <c r="M82" s="300" t="s">
        <v>87</v>
      </c>
      <c r="N82" s="306"/>
      <c r="O82" s="306"/>
      <c r="P82" s="300">
        <v>1</v>
      </c>
      <c r="Q82" s="276"/>
      <c r="R82" s="293" t="s">
        <v>88</v>
      </c>
      <c r="S82" s="595"/>
      <c r="T82" s="595"/>
      <c r="U82" s="280">
        <v>2</v>
      </c>
      <c r="V82" s="280">
        <v>2</v>
      </c>
      <c r="W82" s="280">
        <v>3</v>
      </c>
      <c r="X82" s="280">
        <v>6</v>
      </c>
      <c r="Y82" s="280" t="s">
        <v>93</v>
      </c>
      <c r="Z82" s="280">
        <v>1</v>
      </c>
      <c r="AA82" s="354">
        <v>2</v>
      </c>
      <c r="AB82" s="280">
        <v>4</v>
      </c>
      <c r="AC82" s="343">
        <v>3111</v>
      </c>
      <c r="AD82" s="389"/>
      <c r="AE82" s="288" t="s">
        <v>135</v>
      </c>
      <c r="AF82" s="425">
        <v>2548783.1</v>
      </c>
      <c r="AG82" s="394"/>
      <c r="AH82" s="394"/>
      <c r="AI82" s="346"/>
      <c r="AJ82" s="390"/>
      <c r="AK82" s="306"/>
      <c r="AL82" s="306"/>
    </row>
    <row r="83" spans="1:38" ht="30.6" x14ac:dyDescent="0.3">
      <c r="A83" s="119"/>
      <c r="B83" s="391" t="s">
        <v>612</v>
      </c>
      <c r="C83" s="342" t="s">
        <v>138</v>
      </c>
      <c r="D83" s="599"/>
      <c r="E83" s="599"/>
      <c r="F83" s="599"/>
      <c r="G83" s="600"/>
      <c r="H83" s="600"/>
      <c r="I83" s="276" t="s">
        <v>48</v>
      </c>
      <c r="J83" s="276" t="s">
        <v>49</v>
      </c>
      <c r="K83" s="276" t="s">
        <v>50</v>
      </c>
      <c r="L83" s="276" t="s">
        <v>440</v>
      </c>
      <c r="M83" s="300" t="s">
        <v>87</v>
      </c>
      <c r="N83" s="306"/>
      <c r="O83" s="306"/>
      <c r="P83" s="300">
        <v>1</v>
      </c>
      <c r="Q83" s="276"/>
      <c r="R83" s="293" t="s">
        <v>88</v>
      </c>
      <c r="S83" s="595"/>
      <c r="T83" s="595"/>
      <c r="U83" s="280">
        <v>2</v>
      </c>
      <c r="V83" s="280">
        <v>2</v>
      </c>
      <c r="W83" s="280">
        <v>3</v>
      </c>
      <c r="X83" s="280">
        <v>6</v>
      </c>
      <c r="Y83" s="280" t="s">
        <v>93</v>
      </c>
      <c r="Z83" s="280">
        <v>1</v>
      </c>
      <c r="AA83" s="354">
        <v>2</v>
      </c>
      <c r="AB83" s="280">
        <v>4</v>
      </c>
      <c r="AC83" s="343">
        <v>3151</v>
      </c>
      <c r="AD83" s="389"/>
      <c r="AE83" s="373" t="s">
        <v>138</v>
      </c>
      <c r="AF83" s="425">
        <v>13000</v>
      </c>
      <c r="AG83" s="394"/>
      <c r="AH83" s="394"/>
      <c r="AI83" s="346"/>
      <c r="AJ83" s="390"/>
      <c r="AK83" s="306"/>
      <c r="AL83" s="306"/>
    </row>
    <row r="84" spans="1:38" ht="30.6" x14ac:dyDescent="0.3">
      <c r="A84" s="119"/>
      <c r="B84" s="391" t="s">
        <v>613</v>
      </c>
      <c r="C84" s="342" t="s">
        <v>145</v>
      </c>
      <c r="D84" s="599"/>
      <c r="E84" s="599"/>
      <c r="F84" s="599"/>
      <c r="G84" s="600"/>
      <c r="H84" s="600"/>
      <c r="I84" s="276" t="s">
        <v>48</v>
      </c>
      <c r="J84" s="276" t="s">
        <v>49</v>
      </c>
      <c r="K84" s="276" t="s">
        <v>50</v>
      </c>
      <c r="L84" s="276" t="s">
        <v>440</v>
      </c>
      <c r="M84" s="300" t="s">
        <v>87</v>
      </c>
      <c r="N84" s="306"/>
      <c r="O84" s="306"/>
      <c r="P84" s="300">
        <v>1</v>
      </c>
      <c r="Q84" s="276"/>
      <c r="R84" s="293" t="s">
        <v>88</v>
      </c>
      <c r="S84" s="595"/>
      <c r="T84" s="595"/>
      <c r="U84" s="280">
        <v>2</v>
      </c>
      <c r="V84" s="280">
        <v>2</v>
      </c>
      <c r="W84" s="280">
        <v>3</v>
      </c>
      <c r="X84" s="280">
        <v>6</v>
      </c>
      <c r="Y84" s="280" t="s">
        <v>93</v>
      </c>
      <c r="Z84" s="280">
        <v>1</v>
      </c>
      <c r="AA84" s="354">
        <v>2</v>
      </c>
      <c r="AB84" s="280">
        <v>4</v>
      </c>
      <c r="AC84" s="343">
        <v>3341</v>
      </c>
      <c r="AD84" s="389"/>
      <c r="AE84" s="288" t="s">
        <v>145</v>
      </c>
      <c r="AF84" s="425">
        <v>2196.8000000000002</v>
      </c>
      <c r="AG84" s="394"/>
      <c r="AH84" s="394"/>
      <c r="AI84" s="346"/>
      <c r="AJ84" s="390"/>
      <c r="AK84" s="306"/>
      <c r="AL84" s="306"/>
    </row>
    <row r="85" spans="1:38" ht="30.6" x14ac:dyDescent="0.3">
      <c r="A85" s="119"/>
      <c r="B85" s="391" t="s">
        <v>614</v>
      </c>
      <c r="C85" s="342" t="s">
        <v>215</v>
      </c>
      <c r="D85" s="599"/>
      <c r="E85" s="599"/>
      <c r="F85" s="599"/>
      <c r="G85" s="600"/>
      <c r="H85" s="600"/>
      <c r="I85" s="276" t="s">
        <v>48</v>
      </c>
      <c r="J85" s="276" t="s">
        <v>49</v>
      </c>
      <c r="K85" s="276" t="s">
        <v>50</v>
      </c>
      <c r="L85" s="276" t="s">
        <v>440</v>
      </c>
      <c r="M85" s="300" t="s">
        <v>87</v>
      </c>
      <c r="N85" s="306"/>
      <c r="O85" s="306"/>
      <c r="P85" s="300">
        <v>1</v>
      </c>
      <c r="Q85" s="276"/>
      <c r="R85" s="293" t="s">
        <v>88</v>
      </c>
      <c r="S85" s="595"/>
      <c r="T85" s="595"/>
      <c r="U85" s="280">
        <v>2</v>
      </c>
      <c r="V85" s="280">
        <v>2</v>
      </c>
      <c r="W85" s="280">
        <v>3</v>
      </c>
      <c r="X85" s="280">
        <v>6</v>
      </c>
      <c r="Y85" s="280" t="s">
        <v>93</v>
      </c>
      <c r="Z85" s="280">
        <v>1</v>
      </c>
      <c r="AA85" s="354">
        <v>2</v>
      </c>
      <c r="AB85" s="280">
        <v>4</v>
      </c>
      <c r="AC85" s="343">
        <v>3391</v>
      </c>
      <c r="AD85" s="389"/>
      <c r="AE85" s="288" t="s">
        <v>216</v>
      </c>
      <c r="AF85" s="425">
        <v>37695.9</v>
      </c>
      <c r="AG85" s="395"/>
      <c r="AH85" s="395"/>
      <c r="AI85" s="346"/>
      <c r="AJ85" s="390"/>
      <c r="AK85" s="306"/>
      <c r="AL85" s="306"/>
    </row>
    <row r="86" spans="1:38" ht="30.6" x14ac:dyDescent="0.3">
      <c r="A86" s="119"/>
      <c r="B86" s="391" t="s">
        <v>615</v>
      </c>
      <c r="C86" s="342" t="s">
        <v>218</v>
      </c>
      <c r="D86" s="599"/>
      <c r="E86" s="599"/>
      <c r="F86" s="599"/>
      <c r="G86" s="600"/>
      <c r="H86" s="600"/>
      <c r="I86" s="276" t="s">
        <v>48</v>
      </c>
      <c r="J86" s="276" t="s">
        <v>49</v>
      </c>
      <c r="K86" s="276" t="s">
        <v>50</v>
      </c>
      <c r="L86" s="276" t="s">
        <v>440</v>
      </c>
      <c r="M86" s="300" t="s">
        <v>87</v>
      </c>
      <c r="N86" s="306"/>
      <c r="O86" s="306"/>
      <c r="P86" s="300">
        <v>1</v>
      </c>
      <c r="Q86" s="276"/>
      <c r="R86" s="293" t="s">
        <v>88</v>
      </c>
      <c r="S86" s="595"/>
      <c r="T86" s="595"/>
      <c r="U86" s="280">
        <v>2</v>
      </c>
      <c r="V86" s="280">
        <v>2</v>
      </c>
      <c r="W86" s="280">
        <v>3</v>
      </c>
      <c r="X86" s="280">
        <v>6</v>
      </c>
      <c r="Y86" s="280" t="s">
        <v>93</v>
      </c>
      <c r="Z86" s="280">
        <v>1</v>
      </c>
      <c r="AA86" s="354">
        <v>2</v>
      </c>
      <c r="AB86" s="280">
        <v>4</v>
      </c>
      <c r="AC86" s="343">
        <v>3471</v>
      </c>
      <c r="AD86" s="389"/>
      <c r="AE86" s="288" t="s">
        <v>218</v>
      </c>
      <c r="AF86" s="425">
        <v>61304.46</v>
      </c>
      <c r="AG86" s="394"/>
      <c r="AH86" s="394"/>
      <c r="AI86" s="346"/>
      <c r="AJ86" s="390"/>
      <c r="AK86" s="306"/>
      <c r="AL86" s="306"/>
    </row>
    <row r="87" spans="1:38" ht="30.6" x14ac:dyDescent="0.3">
      <c r="A87" s="119"/>
      <c r="B87" s="391" t="s">
        <v>616</v>
      </c>
      <c r="C87" s="342" t="s">
        <v>151</v>
      </c>
      <c r="D87" s="599"/>
      <c r="E87" s="599"/>
      <c r="F87" s="599"/>
      <c r="G87" s="600"/>
      <c r="H87" s="600"/>
      <c r="I87" s="431" t="s">
        <v>48</v>
      </c>
      <c r="J87" s="431" t="s">
        <v>49</v>
      </c>
      <c r="K87" s="431" t="s">
        <v>50</v>
      </c>
      <c r="L87" s="431" t="s">
        <v>440</v>
      </c>
      <c r="M87" s="300" t="s">
        <v>87</v>
      </c>
      <c r="N87" s="306"/>
      <c r="O87" s="306"/>
      <c r="P87" s="300">
        <v>1</v>
      </c>
      <c r="Q87" s="431"/>
      <c r="R87" s="293" t="s">
        <v>88</v>
      </c>
      <c r="S87" s="595"/>
      <c r="T87" s="595"/>
      <c r="U87" s="280">
        <v>2</v>
      </c>
      <c r="V87" s="280">
        <v>2</v>
      </c>
      <c r="W87" s="280">
        <v>3</v>
      </c>
      <c r="X87" s="280">
        <v>6</v>
      </c>
      <c r="Y87" s="280" t="s">
        <v>93</v>
      </c>
      <c r="Z87" s="280">
        <v>1</v>
      </c>
      <c r="AA87" s="354">
        <v>2</v>
      </c>
      <c r="AB87" s="280">
        <v>4</v>
      </c>
      <c r="AC87" s="343">
        <v>3511</v>
      </c>
      <c r="AD87" s="389"/>
      <c r="AE87" s="288" t="s">
        <v>476</v>
      </c>
      <c r="AF87" s="426">
        <v>3500</v>
      </c>
      <c r="AG87" s="394"/>
      <c r="AH87" s="394"/>
      <c r="AI87" s="346"/>
      <c r="AJ87" s="390"/>
      <c r="AK87" s="306"/>
      <c r="AL87" s="306"/>
    </row>
    <row r="88" spans="1:38" ht="40.799999999999997" x14ac:dyDescent="0.3">
      <c r="A88" s="119"/>
      <c r="B88" s="391" t="s">
        <v>617</v>
      </c>
      <c r="C88" s="342" t="s">
        <v>219</v>
      </c>
      <c r="D88" s="599"/>
      <c r="E88" s="599"/>
      <c r="F88" s="599"/>
      <c r="G88" s="600"/>
      <c r="H88" s="600"/>
      <c r="I88" s="276" t="s">
        <v>48</v>
      </c>
      <c r="J88" s="276" t="s">
        <v>49</v>
      </c>
      <c r="K88" s="276" t="s">
        <v>50</v>
      </c>
      <c r="L88" s="276" t="s">
        <v>440</v>
      </c>
      <c r="M88" s="300" t="s">
        <v>87</v>
      </c>
      <c r="N88" s="306"/>
      <c r="O88" s="306"/>
      <c r="P88" s="300">
        <v>1</v>
      </c>
      <c r="Q88" s="276"/>
      <c r="R88" s="293" t="s">
        <v>88</v>
      </c>
      <c r="S88" s="595"/>
      <c r="T88" s="595"/>
      <c r="U88" s="280">
        <v>2</v>
      </c>
      <c r="V88" s="280">
        <v>2</v>
      </c>
      <c r="W88" s="280">
        <v>3</v>
      </c>
      <c r="X88" s="280">
        <v>6</v>
      </c>
      <c r="Y88" s="280" t="s">
        <v>93</v>
      </c>
      <c r="Z88" s="280">
        <v>1</v>
      </c>
      <c r="AA88" s="354">
        <v>2</v>
      </c>
      <c r="AB88" s="280">
        <v>4</v>
      </c>
      <c r="AC88" s="343">
        <v>3551</v>
      </c>
      <c r="AD88" s="389"/>
      <c r="AE88" s="288" t="s">
        <v>151</v>
      </c>
      <c r="AF88" s="425">
        <v>23364.2</v>
      </c>
      <c r="AG88" s="394"/>
      <c r="AH88" s="394"/>
      <c r="AI88" s="346"/>
      <c r="AJ88" s="390"/>
      <c r="AK88" s="306"/>
      <c r="AL88" s="306"/>
    </row>
    <row r="89" spans="1:38" ht="49.8" customHeight="1" x14ac:dyDescent="0.3">
      <c r="A89" s="119"/>
      <c r="B89" s="391" t="s">
        <v>618</v>
      </c>
      <c r="C89" s="342" t="s">
        <v>153</v>
      </c>
      <c r="D89" s="599"/>
      <c r="E89" s="599"/>
      <c r="F89" s="599"/>
      <c r="G89" s="600"/>
      <c r="H89" s="600"/>
      <c r="I89" s="276" t="s">
        <v>48</v>
      </c>
      <c r="J89" s="276" t="s">
        <v>49</v>
      </c>
      <c r="K89" s="276" t="s">
        <v>50</v>
      </c>
      <c r="L89" s="276" t="s">
        <v>440</v>
      </c>
      <c r="M89" s="300" t="s">
        <v>87</v>
      </c>
      <c r="N89" s="306"/>
      <c r="O89" s="306"/>
      <c r="P89" s="300">
        <v>1</v>
      </c>
      <c r="Q89" s="276"/>
      <c r="R89" s="293" t="s">
        <v>88</v>
      </c>
      <c r="S89" s="595"/>
      <c r="T89" s="595"/>
      <c r="U89" s="280">
        <v>2</v>
      </c>
      <c r="V89" s="280">
        <v>2</v>
      </c>
      <c r="W89" s="280">
        <v>3</v>
      </c>
      <c r="X89" s="280">
        <v>6</v>
      </c>
      <c r="Y89" s="280" t="s">
        <v>93</v>
      </c>
      <c r="Z89" s="280">
        <v>1</v>
      </c>
      <c r="AA89" s="354">
        <v>2</v>
      </c>
      <c r="AB89" s="280">
        <v>4</v>
      </c>
      <c r="AC89" s="343">
        <v>3571</v>
      </c>
      <c r="AD89" s="389"/>
      <c r="AE89" s="288" t="s">
        <v>696</v>
      </c>
      <c r="AF89" s="425">
        <v>28156.2</v>
      </c>
      <c r="AG89" s="394"/>
      <c r="AH89" s="394"/>
      <c r="AI89" s="346"/>
      <c r="AJ89" s="390"/>
      <c r="AK89" s="306"/>
      <c r="AL89" s="306"/>
    </row>
    <row r="90" spans="1:38" ht="39" customHeight="1" x14ac:dyDescent="0.3">
      <c r="A90" s="119"/>
      <c r="B90" s="391" t="s">
        <v>619</v>
      </c>
      <c r="C90" s="342" t="s">
        <v>220</v>
      </c>
      <c r="D90" s="599"/>
      <c r="E90" s="599"/>
      <c r="F90" s="599"/>
      <c r="G90" s="600"/>
      <c r="H90" s="600"/>
      <c r="I90" s="276" t="s">
        <v>48</v>
      </c>
      <c r="J90" s="276" t="s">
        <v>49</v>
      </c>
      <c r="K90" s="276" t="s">
        <v>50</v>
      </c>
      <c r="L90" s="276" t="s">
        <v>440</v>
      </c>
      <c r="M90" s="300" t="s">
        <v>87</v>
      </c>
      <c r="N90" s="306"/>
      <c r="O90" s="306"/>
      <c r="P90" s="300">
        <v>1</v>
      </c>
      <c r="Q90" s="276"/>
      <c r="R90" s="293" t="s">
        <v>88</v>
      </c>
      <c r="S90" s="595"/>
      <c r="T90" s="595"/>
      <c r="U90" s="280">
        <v>2</v>
      </c>
      <c r="V90" s="280">
        <v>2</v>
      </c>
      <c r="W90" s="280">
        <v>3</v>
      </c>
      <c r="X90" s="280">
        <v>6</v>
      </c>
      <c r="Y90" s="280" t="s">
        <v>93</v>
      </c>
      <c r="Z90" s="280">
        <v>1</v>
      </c>
      <c r="AA90" s="354">
        <v>2</v>
      </c>
      <c r="AB90" s="280">
        <v>4</v>
      </c>
      <c r="AC90" s="343">
        <v>3751</v>
      </c>
      <c r="AD90" s="389"/>
      <c r="AE90" s="288" t="s">
        <v>153</v>
      </c>
      <c r="AF90" s="425">
        <v>5120</v>
      </c>
      <c r="AG90" s="394"/>
      <c r="AH90" s="394"/>
      <c r="AI90" s="346"/>
      <c r="AJ90" s="390"/>
      <c r="AK90" s="306"/>
      <c r="AL90" s="306"/>
    </row>
    <row r="91" spans="1:38" ht="57.6" customHeight="1" x14ac:dyDescent="0.3">
      <c r="A91" s="119"/>
      <c r="B91" s="437" t="s">
        <v>620</v>
      </c>
      <c r="C91" s="342" t="s">
        <v>221</v>
      </c>
      <c r="D91" s="599"/>
      <c r="E91" s="599"/>
      <c r="F91" s="599"/>
      <c r="G91" s="600"/>
      <c r="H91" s="600"/>
      <c r="I91" s="276" t="s">
        <v>48</v>
      </c>
      <c r="J91" s="276" t="s">
        <v>49</v>
      </c>
      <c r="K91" s="276" t="s">
        <v>50</v>
      </c>
      <c r="L91" s="276" t="s">
        <v>440</v>
      </c>
      <c r="M91" s="300" t="s">
        <v>87</v>
      </c>
      <c r="N91" s="306"/>
      <c r="O91" s="306"/>
      <c r="P91" s="300">
        <v>1</v>
      </c>
      <c r="Q91" s="276"/>
      <c r="R91" s="293" t="s">
        <v>88</v>
      </c>
      <c r="S91" s="595"/>
      <c r="T91" s="595"/>
      <c r="U91" s="280">
        <v>2</v>
      </c>
      <c r="V91" s="280">
        <v>2</v>
      </c>
      <c r="W91" s="280">
        <v>3</v>
      </c>
      <c r="X91" s="280">
        <v>6</v>
      </c>
      <c r="Y91" s="280" t="s">
        <v>93</v>
      </c>
      <c r="Z91" s="280">
        <v>1</v>
      </c>
      <c r="AA91" s="354">
        <v>2</v>
      </c>
      <c r="AB91" s="280">
        <v>4</v>
      </c>
      <c r="AC91" s="343">
        <v>3923</v>
      </c>
      <c r="AD91" s="389"/>
      <c r="AE91" s="288" t="s">
        <v>161</v>
      </c>
      <c r="AF91" s="425">
        <v>120800</v>
      </c>
      <c r="AG91" s="394"/>
      <c r="AH91" s="394"/>
      <c r="AI91" s="346"/>
      <c r="AJ91" s="390"/>
      <c r="AK91" s="306"/>
      <c r="AL91" s="306"/>
    </row>
    <row r="92" spans="1:38" ht="57.6" customHeight="1" x14ac:dyDescent="0.3">
      <c r="A92" s="119"/>
      <c r="B92" s="437" t="s">
        <v>697</v>
      </c>
      <c r="C92" s="342" t="s">
        <v>695</v>
      </c>
      <c r="D92" s="599"/>
      <c r="E92" s="599"/>
      <c r="F92" s="599"/>
      <c r="G92" s="600"/>
      <c r="H92" s="600"/>
      <c r="I92" s="449" t="s">
        <v>48</v>
      </c>
      <c r="J92" s="449" t="s">
        <v>49</v>
      </c>
      <c r="K92" s="449" t="s">
        <v>50</v>
      </c>
      <c r="L92" s="449" t="s">
        <v>440</v>
      </c>
      <c r="M92" s="300" t="s">
        <v>87</v>
      </c>
      <c r="N92" s="306"/>
      <c r="O92" s="306"/>
      <c r="P92" s="300">
        <v>1</v>
      </c>
      <c r="Q92" s="449"/>
      <c r="R92" s="293" t="s">
        <v>88</v>
      </c>
      <c r="S92" s="595"/>
      <c r="T92" s="595"/>
      <c r="U92" s="280">
        <v>2</v>
      </c>
      <c r="V92" s="280">
        <v>2</v>
      </c>
      <c r="W92" s="280">
        <v>3</v>
      </c>
      <c r="X92" s="280">
        <v>6</v>
      </c>
      <c r="Y92" s="280" t="s">
        <v>93</v>
      </c>
      <c r="Z92" s="280">
        <v>1</v>
      </c>
      <c r="AA92" s="280">
        <v>1</v>
      </c>
      <c r="AB92" s="280">
        <v>4</v>
      </c>
      <c r="AC92" s="343">
        <v>3981</v>
      </c>
      <c r="AD92" s="359"/>
      <c r="AE92" s="373" t="s">
        <v>695</v>
      </c>
      <c r="AF92" s="425">
        <v>31166.31</v>
      </c>
      <c r="AG92" s="394"/>
      <c r="AH92" s="394"/>
      <c r="AI92" s="346"/>
      <c r="AJ92" s="456"/>
      <c r="AK92" s="365"/>
      <c r="AL92" s="365"/>
    </row>
    <row r="93" spans="1:38" ht="57.6" customHeight="1" x14ac:dyDescent="0.3">
      <c r="A93" s="119"/>
      <c r="B93" s="493">
        <v>2.4</v>
      </c>
      <c r="C93" s="360" t="s">
        <v>704</v>
      </c>
      <c r="D93" s="599"/>
      <c r="E93" s="599"/>
      <c r="F93" s="599"/>
      <c r="G93" s="600"/>
      <c r="H93" s="600"/>
      <c r="I93" s="331" t="s">
        <v>48</v>
      </c>
      <c r="J93" s="331" t="s">
        <v>49</v>
      </c>
      <c r="K93" s="331" t="s">
        <v>50</v>
      </c>
      <c r="L93" s="331" t="s">
        <v>440</v>
      </c>
      <c r="M93" s="332" t="s">
        <v>87</v>
      </c>
      <c r="N93" s="361"/>
      <c r="O93" s="361"/>
      <c r="P93" s="332">
        <v>1</v>
      </c>
      <c r="Q93" s="331"/>
      <c r="R93" s="334" t="s">
        <v>88</v>
      </c>
      <c r="S93" s="595"/>
      <c r="T93" s="595"/>
      <c r="U93" s="335">
        <v>2</v>
      </c>
      <c r="V93" s="335">
        <v>2</v>
      </c>
      <c r="W93" s="335">
        <v>3</v>
      </c>
      <c r="X93" s="335">
        <v>6</v>
      </c>
      <c r="Y93" s="335" t="s">
        <v>93</v>
      </c>
      <c r="Z93" s="335">
        <v>1</v>
      </c>
      <c r="AA93" s="335">
        <v>1</v>
      </c>
      <c r="AB93" s="335">
        <v>4</v>
      </c>
      <c r="AC93" s="348">
        <v>6000</v>
      </c>
      <c r="AD93" s="495"/>
      <c r="AE93" s="360" t="s">
        <v>704</v>
      </c>
      <c r="AF93" s="500">
        <f>AF94</f>
        <v>250000</v>
      </c>
      <c r="AG93" s="392"/>
      <c r="AH93" s="392"/>
      <c r="AI93" s="496"/>
      <c r="AJ93" s="497"/>
      <c r="AK93" s="498"/>
      <c r="AL93" s="498"/>
    </row>
    <row r="94" spans="1:38" ht="57.6" customHeight="1" x14ac:dyDescent="0.3">
      <c r="A94" s="119"/>
      <c r="B94" s="494" t="s">
        <v>705</v>
      </c>
      <c r="C94" s="492" t="s">
        <v>706</v>
      </c>
      <c r="D94" s="599"/>
      <c r="E94" s="599"/>
      <c r="F94" s="599"/>
      <c r="G94" s="600"/>
      <c r="H94" s="600"/>
      <c r="I94" s="455" t="s">
        <v>48</v>
      </c>
      <c r="J94" s="455" t="s">
        <v>49</v>
      </c>
      <c r="K94" s="455" t="s">
        <v>50</v>
      </c>
      <c r="L94" s="455" t="s">
        <v>440</v>
      </c>
      <c r="M94" s="300" t="s">
        <v>87</v>
      </c>
      <c r="N94" s="306"/>
      <c r="O94" s="306"/>
      <c r="P94" s="300">
        <v>1</v>
      </c>
      <c r="Q94" s="455"/>
      <c r="R94" s="293" t="s">
        <v>88</v>
      </c>
      <c r="S94" s="595"/>
      <c r="T94" s="595"/>
      <c r="U94" s="280">
        <v>2</v>
      </c>
      <c r="V94" s="280">
        <v>2</v>
      </c>
      <c r="W94" s="280">
        <v>3</v>
      </c>
      <c r="X94" s="280">
        <v>6</v>
      </c>
      <c r="Y94" s="280" t="s">
        <v>93</v>
      </c>
      <c r="Z94" s="280">
        <v>1</v>
      </c>
      <c r="AA94" s="280">
        <v>1</v>
      </c>
      <c r="AB94" s="280">
        <v>4</v>
      </c>
      <c r="AC94" s="343">
        <v>6131</v>
      </c>
      <c r="AD94" s="368"/>
      <c r="AE94" s="499" t="s">
        <v>706</v>
      </c>
      <c r="AF94" s="425">
        <v>250000</v>
      </c>
      <c r="AG94" s="394"/>
      <c r="AH94" s="394"/>
      <c r="AI94" s="346"/>
      <c r="AJ94" s="456"/>
      <c r="AK94" s="365"/>
      <c r="AL94" s="365"/>
    </row>
    <row r="95" spans="1:38" x14ac:dyDescent="0.3">
      <c r="A95" s="372"/>
      <c r="B95" s="601" t="s">
        <v>281</v>
      </c>
      <c r="C95" s="602"/>
      <c r="D95" s="599"/>
      <c r="E95" s="599"/>
      <c r="F95" s="599"/>
      <c r="G95" s="600"/>
      <c r="H95" s="600"/>
      <c r="I95" s="374"/>
      <c r="J95" s="374"/>
      <c r="K95" s="374"/>
      <c r="L95" s="374"/>
      <c r="M95" s="375"/>
      <c r="N95" s="376"/>
      <c r="O95" s="376"/>
      <c r="P95" s="375"/>
      <c r="Q95" s="374"/>
      <c r="R95" s="377"/>
      <c r="S95" s="595"/>
      <c r="T95" s="595"/>
      <c r="U95" s="321"/>
      <c r="V95" s="321"/>
      <c r="W95" s="321"/>
      <c r="X95" s="321"/>
      <c r="Y95" s="321"/>
      <c r="Z95" s="321"/>
      <c r="AA95" s="378"/>
      <c r="AB95" s="321"/>
      <c r="AC95" s="379"/>
      <c r="AD95" s="380"/>
      <c r="AE95" s="381"/>
      <c r="AF95" s="538">
        <f>AF96+AF104+AF126+AF117</f>
        <v>1796203.51</v>
      </c>
      <c r="AG95" s="382"/>
      <c r="AH95" s="382"/>
      <c r="AI95" s="383"/>
      <c r="AJ95" s="384"/>
      <c r="AK95" s="326"/>
      <c r="AL95" s="326"/>
    </row>
    <row r="96" spans="1:38" ht="30.6" x14ac:dyDescent="0.3">
      <c r="A96" s="119"/>
      <c r="B96" s="357" t="s">
        <v>621</v>
      </c>
      <c r="C96" s="360" t="s">
        <v>91</v>
      </c>
      <c r="D96" s="599"/>
      <c r="E96" s="599"/>
      <c r="F96" s="599"/>
      <c r="G96" s="600"/>
      <c r="H96" s="600"/>
      <c r="I96" s="331" t="s">
        <v>48</v>
      </c>
      <c r="J96" s="331" t="s">
        <v>49</v>
      </c>
      <c r="K96" s="331" t="s">
        <v>50</v>
      </c>
      <c r="L96" s="276" t="s">
        <v>440</v>
      </c>
      <c r="M96" s="332" t="s">
        <v>87</v>
      </c>
      <c r="N96" s="361"/>
      <c r="O96" s="361"/>
      <c r="P96" s="332">
        <v>1</v>
      </c>
      <c r="Q96" s="331"/>
      <c r="R96" s="334" t="s">
        <v>88</v>
      </c>
      <c r="S96" s="595"/>
      <c r="T96" s="595"/>
      <c r="U96" s="335">
        <v>2</v>
      </c>
      <c r="V96" s="335">
        <v>2</v>
      </c>
      <c r="W96" s="335">
        <v>3</v>
      </c>
      <c r="X96" s="335">
        <v>6</v>
      </c>
      <c r="Y96" s="335" t="s">
        <v>93</v>
      </c>
      <c r="Z96" s="335">
        <v>1</v>
      </c>
      <c r="AA96" s="330">
        <v>3</v>
      </c>
      <c r="AB96" s="335">
        <v>4</v>
      </c>
      <c r="AC96" s="348">
        <v>1000</v>
      </c>
      <c r="AD96" s="386"/>
      <c r="AE96" s="363" t="s">
        <v>91</v>
      </c>
      <c r="AF96" s="490">
        <f>SUM(AF97:AF103)</f>
        <v>1211883.82</v>
      </c>
      <c r="AG96" s="392"/>
      <c r="AH96" s="392"/>
      <c r="AI96" s="392"/>
      <c r="AJ96" s="388"/>
      <c r="AK96" s="361"/>
      <c r="AL96" s="361"/>
    </row>
    <row r="97" spans="1:38" ht="30.6" x14ac:dyDescent="0.3">
      <c r="A97" s="119"/>
      <c r="B97" s="437" t="s">
        <v>622</v>
      </c>
      <c r="C97" s="342" t="s">
        <v>95</v>
      </c>
      <c r="D97" s="599"/>
      <c r="E97" s="599"/>
      <c r="F97" s="599"/>
      <c r="G97" s="600"/>
      <c r="H97" s="600"/>
      <c r="I97" s="276" t="s">
        <v>48</v>
      </c>
      <c r="J97" s="276" t="s">
        <v>49</v>
      </c>
      <c r="K97" s="276" t="s">
        <v>50</v>
      </c>
      <c r="L97" s="276" t="s">
        <v>440</v>
      </c>
      <c r="M97" s="300" t="s">
        <v>87</v>
      </c>
      <c r="N97" s="306"/>
      <c r="O97" s="306"/>
      <c r="P97" s="300">
        <v>1</v>
      </c>
      <c r="Q97" s="276"/>
      <c r="R97" s="293" t="s">
        <v>88</v>
      </c>
      <c r="S97" s="595"/>
      <c r="T97" s="595"/>
      <c r="U97" s="280">
        <v>2</v>
      </c>
      <c r="V97" s="280">
        <v>2</v>
      </c>
      <c r="W97" s="280">
        <v>3</v>
      </c>
      <c r="X97" s="280">
        <v>6</v>
      </c>
      <c r="Y97" s="280" t="s">
        <v>93</v>
      </c>
      <c r="Z97" s="280">
        <v>1</v>
      </c>
      <c r="AA97" s="354">
        <v>3</v>
      </c>
      <c r="AB97" s="280">
        <v>4</v>
      </c>
      <c r="AC97" s="343">
        <v>1131</v>
      </c>
      <c r="AD97" s="389"/>
      <c r="AE97" s="288" t="s">
        <v>95</v>
      </c>
      <c r="AF97" s="425">
        <v>941565.39</v>
      </c>
      <c r="AG97" s="394"/>
      <c r="AH97" s="394"/>
      <c r="AI97" s="346"/>
      <c r="AJ97" s="390"/>
      <c r="AK97" s="306"/>
      <c r="AL97" s="306"/>
    </row>
    <row r="98" spans="1:38" ht="30.6" x14ac:dyDescent="0.3">
      <c r="A98" s="119"/>
      <c r="B98" s="437" t="s">
        <v>623</v>
      </c>
      <c r="C98" s="342" t="s">
        <v>98</v>
      </c>
      <c r="D98" s="599"/>
      <c r="E98" s="599"/>
      <c r="F98" s="599"/>
      <c r="G98" s="600"/>
      <c r="H98" s="600"/>
      <c r="I98" s="276" t="s">
        <v>48</v>
      </c>
      <c r="J98" s="276" t="s">
        <v>49</v>
      </c>
      <c r="K98" s="276" t="s">
        <v>50</v>
      </c>
      <c r="L98" s="276" t="s">
        <v>440</v>
      </c>
      <c r="M98" s="300" t="s">
        <v>87</v>
      </c>
      <c r="N98" s="306"/>
      <c r="O98" s="306"/>
      <c r="P98" s="300">
        <v>1</v>
      </c>
      <c r="Q98" s="276"/>
      <c r="R98" s="293" t="s">
        <v>88</v>
      </c>
      <c r="S98" s="595"/>
      <c r="T98" s="595"/>
      <c r="U98" s="280">
        <v>2</v>
      </c>
      <c r="V98" s="280">
        <v>2</v>
      </c>
      <c r="W98" s="280">
        <v>3</v>
      </c>
      <c r="X98" s="280">
        <v>6</v>
      </c>
      <c r="Y98" s="280" t="s">
        <v>93</v>
      </c>
      <c r="Z98" s="280">
        <v>1</v>
      </c>
      <c r="AA98" s="354">
        <v>3</v>
      </c>
      <c r="AB98" s="280">
        <v>4</v>
      </c>
      <c r="AC98" s="343">
        <v>1312</v>
      </c>
      <c r="AD98" s="389"/>
      <c r="AE98" s="288" t="s">
        <v>98</v>
      </c>
      <c r="AF98" s="425"/>
      <c r="AG98" s="399"/>
      <c r="AH98" s="399"/>
      <c r="AI98" s="147"/>
      <c r="AJ98" s="400"/>
      <c r="AK98" s="306"/>
      <c r="AL98" s="306"/>
    </row>
    <row r="99" spans="1:38" ht="30.6" x14ac:dyDescent="0.3">
      <c r="A99" s="119"/>
      <c r="B99" s="437" t="s">
        <v>624</v>
      </c>
      <c r="C99" s="342" t="s">
        <v>99</v>
      </c>
      <c r="D99" s="599"/>
      <c r="E99" s="599"/>
      <c r="F99" s="599"/>
      <c r="G99" s="600"/>
      <c r="H99" s="600"/>
      <c r="I99" s="276" t="s">
        <v>48</v>
      </c>
      <c r="J99" s="276" t="s">
        <v>49</v>
      </c>
      <c r="K99" s="276" t="s">
        <v>50</v>
      </c>
      <c r="L99" s="276" t="s">
        <v>440</v>
      </c>
      <c r="M99" s="300" t="s">
        <v>87</v>
      </c>
      <c r="N99" s="306"/>
      <c r="O99" s="306"/>
      <c r="P99" s="300">
        <v>1</v>
      </c>
      <c r="Q99" s="276"/>
      <c r="R99" s="293" t="s">
        <v>88</v>
      </c>
      <c r="S99" s="595"/>
      <c r="T99" s="595"/>
      <c r="U99" s="280">
        <v>2</v>
      </c>
      <c r="V99" s="280">
        <v>2</v>
      </c>
      <c r="W99" s="280">
        <v>3</v>
      </c>
      <c r="X99" s="280">
        <v>6</v>
      </c>
      <c r="Y99" s="280" t="s">
        <v>93</v>
      </c>
      <c r="Z99" s="280">
        <v>1</v>
      </c>
      <c r="AA99" s="354">
        <v>3</v>
      </c>
      <c r="AB99" s="280">
        <v>4</v>
      </c>
      <c r="AC99" s="343">
        <v>1321</v>
      </c>
      <c r="AD99" s="389"/>
      <c r="AE99" s="288" t="s">
        <v>99</v>
      </c>
      <c r="AF99" s="425">
        <v>77388.94</v>
      </c>
      <c r="AG99" s="394"/>
      <c r="AH99" s="394"/>
      <c r="AI99" s="346"/>
      <c r="AJ99" s="390"/>
      <c r="AK99" s="306"/>
      <c r="AL99" s="306"/>
    </row>
    <row r="100" spans="1:38" ht="30.6" x14ac:dyDescent="0.3">
      <c r="A100" s="119"/>
      <c r="B100" s="437" t="s">
        <v>625</v>
      </c>
      <c r="C100" s="342" t="s">
        <v>173</v>
      </c>
      <c r="D100" s="599"/>
      <c r="E100" s="599"/>
      <c r="F100" s="599"/>
      <c r="G100" s="600"/>
      <c r="H100" s="600"/>
      <c r="I100" s="276" t="s">
        <v>48</v>
      </c>
      <c r="J100" s="276" t="s">
        <v>49</v>
      </c>
      <c r="K100" s="276" t="s">
        <v>50</v>
      </c>
      <c r="L100" s="276" t="s">
        <v>440</v>
      </c>
      <c r="M100" s="300" t="s">
        <v>87</v>
      </c>
      <c r="N100" s="306"/>
      <c r="O100" s="306"/>
      <c r="P100" s="300">
        <v>1</v>
      </c>
      <c r="Q100" s="276"/>
      <c r="R100" s="293" t="s">
        <v>88</v>
      </c>
      <c r="S100" s="595"/>
      <c r="T100" s="595"/>
      <c r="U100" s="280">
        <v>2</v>
      </c>
      <c r="V100" s="280">
        <v>2</v>
      </c>
      <c r="W100" s="280">
        <v>3</v>
      </c>
      <c r="X100" s="280">
        <v>6</v>
      </c>
      <c r="Y100" s="280" t="s">
        <v>93</v>
      </c>
      <c r="Z100" s="280">
        <v>1</v>
      </c>
      <c r="AA100" s="354">
        <v>3</v>
      </c>
      <c r="AB100" s="280">
        <v>4</v>
      </c>
      <c r="AC100" s="343">
        <v>1322</v>
      </c>
      <c r="AD100" s="389"/>
      <c r="AE100" s="288" t="s">
        <v>173</v>
      </c>
      <c r="AF100" s="425">
        <v>6846.09</v>
      </c>
      <c r="AG100" s="394"/>
      <c r="AH100" s="394"/>
      <c r="AI100" s="346"/>
      <c r="AJ100" s="390"/>
      <c r="AK100" s="306"/>
      <c r="AL100" s="306"/>
    </row>
    <row r="101" spans="1:38" ht="30.6" x14ac:dyDescent="0.3">
      <c r="A101" s="119"/>
      <c r="B101" s="437" t="s">
        <v>626</v>
      </c>
      <c r="C101" s="342" t="s">
        <v>101</v>
      </c>
      <c r="D101" s="599"/>
      <c r="E101" s="599"/>
      <c r="F101" s="599"/>
      <c r="G101" s="600"/>
      <c r="H101" s="600"/>
      <c r="I101" s="276" t="s">
        <v>48</v>
      </c>
      <c r="J101" s="276" t="s">
        <v>49</v>
      </c>
      <c r="K101" s="276" t="s">
        <v>50</v>
      </c>
      <c r="L101" s="276" t="s">
        <v>440</v>
      </c>
      <c r="M101" s="300" t="s">
        <v>87</v>
      </c>
      <c r="N101" s="306"/>
      <c r="O101" s="306"/>
      <c r="P101" s="300">
        <v>1</v>
      </c>
      <c r="Q101" s="276"/>
      <c r="R101" s="293" t="s">
        <v>88</v>
      </c>
      <c r="S101" s="595"/>
      <c r="T101" s="595"/>
      <c r="U101" s="280">
        <v>2</v>
      </c>
      <c r="V101" s="280">
        <v>2</v>
      </c>
      <c r="W101" s="280">
        <v>3</v>
      </c>
      <c r="X101" s="280">
        <v>6</v>
      </c>
      <c r="Y101" s="280" t="s">
        <v>93</v>
      </c>
      <c r="Z101" s="280">
        <v>1</v>
      </c>
      <c r="AA101" s="354">
        <v>3</v>
      </c>
      <c r="AB101" s="280">
        <v>4</v>
      </c>
      <c r="AC101" s="343">
        <v>1323</v>
      </c>
      <c r="AD101" s="389"/>
      <c r="AE101" s="288" t="s">
        <v>101</v>
      </c>
      <c r="AF101" s="425">
        <v>116083.4</v>
      </c>
      <c r="AG101" s="394"/>
      <c r="AH101" s="394"/>
      <c r="AI101" s="346"/>
      <c r="AJ101" s="390"/>
      <c r="AK101" s="306"/>
      <c r="AL101" s="306"/>
    </row>
    <row r="102" spans="1:38" ht="30.6" x14ac:dyDescent="0.3">
      <c r="A102" s="119"/>
      <c r="B102" s="437" t="s">
        <v>627</v>
      </c>
      <c r="C102" s="342" t="s">
        <v>178</v>
      </c>
      <c r="D102" s="599"/>
      <c r="E102" s="599"/>
      <c r="F102" s="599"/>
      <c r="G102" s="600"/>
      <c r="H102" s="600"/>
      <c r="I102" s="276" t="s">
        <v>48</v>
      </c>
      <c r="J102" s="276" t="s">
        <v>49</v>
      </c>
      <c r="K102" s="276" t="s">
        <v>50</v>
      </c>
      <c r="L102" s="276" t="s">
        <v>440</v>
      </c>
      <c r="M102" s="300" t="s">
        <v>87</v>
      </c>
      <c r="N102" s="306"/>
      <c r="O102" s="306"/>
      <c r="P102" s="300">
        <v>1</v>
      </c>
      <c r="Q102" s="276"/>
      <c r="R102" s="293" t="s">
        <v>88</v>
      </c>
      <c r="S102" s="595"/>
      <c r="T102" s="595"/>
      <c r="U102" s="280">
        <v>2</v>
      </c>
      <c r="V102" s="280">
        <v>2</v>
      </c>
      <c r="W102" s="280">
        <v>3</v>
      </c>
      <c r="X102" s="280">
        <v>6</v>
      </c>
      <c r="Y102" s="280" t="s">
        <v>93</v>
      </c>
      <c r="Z102" s="280">
        <v>1</v>
      </c>
      <c r="AA102" s="354">
        <v>3</v>
      </c>
      <c r="AB102" s="280">
        <v>4</v>
      </c>
      <c r="AC102" s="343">
        <v>1522</v>
      </c>
      <c r="AD102" s="389"/>
      <c r="AE102" s="288" t="s">
        <v>178</v>
      </c>
      <c r="AF102" s="425"/>
      <c r="AG102" s="394"/>
      <c r="AH102" s="394"/>
      <c r="AI102" s="346"/>
      <c r="AJ102" s="390"/>
      <c r="AK102" s="306"/>
      <c r="AL102" s="306"/>
    </row>
    <row r="103" spans="1:38" ht="30.6" x14ac:dyDescent="0.3">
      <c r="A103" s="119"/>
      <c r="B103" s="437" t="s">
        <v>628</v>
      </c>
      <c r="C103" s="342" t="s">
        <v>107</v>
      </c>
      <c r="D103" s="599"/>
      <c r="E103" s="599"/>
      <c r="F103" s="599"/>
      <c r="G103" s="600"/>
      <c r="H103" s="600"/>
      <c r="I103" s="276" t="s">
        <v>48</v>
      </c>
      <c r="J103" s="276" t="s">
        <v>49</v>
      </c>
      <c r="K103" s="276" t="s">
        <v>50</v>
      </c>
      <c r="L103" s="276" t="s">
        <v>440</v>
      </c>
      <c r="M103" s="300" t="s">
        <v>87</v>
      </c>
      <c r="N103" s="306"/>
      <c r="O103" s="306"/>
      <c r="P103" s="300">
        <v>1</v>
      </c>
      <c r="Q103" s="276"/>
      <c r="R103" s="293" t="s">
        <v>88</v>
      </c>
      <c r="S103" s="595"/>
      <c r="T103" s="595"/>
      <c r="U103" s="280">
        <v>2</v>
      </c>
      <c r="V103" s="280">
        <v>2</v>
      </c>
      <c r="W103" s="280">
        <v>3</v>
      </c>
      <c r="X103" s="280">
        <v>6</v>
      </c>
      <c r="Y103" s="280" t="s">
        <v>93</v>
      </c>
      <c r="Z103" s="280">
        <v>1</v>
      </c>
      <c r="AA103" s="354">
        <v>3</v>
      </c>
      <c r="AB103" s="280">
        <v>4</v>
      </c>
      <c r="AC103" s="343">
        <v>1541</v>
      </c>
      <c r="AD103" s="389"/>
      <c r="AE103" s="288" t="s">
        <v>107</v>
      </c>
      <c r="AF103" s="425">
        <v>70000</v>
      </c>
      <c r="AG103" s="394"/>
      <c r="AH103" s="394"/>
      <c r="AI103" s="346"/>
      <c r="AJ103" s="390"/>
      <c r="AK103" s="306"/>
      <c r="AL103" s="306"/>
    </row>
    <row r="104" spans="1:38" ht="30.6" x14ac:dyDescent="0.3">
      <c r="A104" s="119"/>
      <c r="B104" s="330" t="s">
        <v>232</v>
      </c>
      <c r="C104" s="360" t="s">
        <v>109</v>
      </c>
      <c r="D104" s="599"/>
      <c r="E104" s="599"/>
      <c r="F104" s="599"/>
      <c r="G104" s="600"/>
      <c r="H104" s="600"/>
      <c r="I104" s="331" t="s">
        <v>48</v>
      </c>
      <c r="J104" s="331" t="s">
        <v>49</v>
      </c>
      <c r="K104" s="331" t="s">
        <v>50</v>
      </c>
      <c r="L104" s="331" t="s">
        <v>440</v>
      </c>
      <c r="M104" s="332" t="s">
        <v>87</v>
      </c>
      <c r="N104" s="361"/>
      <c r="O104" s="361"/>
      <c r="P104" s="332">
        <v>1</v>
      </c>
      <c r="Q104" s="331"/>
      <c r="R104" s="334" t="s">
        <v>88</v>
      </c>
      <c r="S104" s="595"/>
      <c r="T104" s="595"/>
      <c r="U104" s="335">
        <v>2</v>
      </c>
      <c r="V104" s="335">
        <v>2</v>
      </c>
      <c r="W104" s="335">
        <v>3</v>
      </c>
      <c r="X104" s="335">
        <v>6</v>
      </c>
      <c r="Y104" s="335" t="s">
        <v>93</v>
      </c>
      <c r="Z104" s="335">
        <v>1</v>
      </c>
      <c r="AA104" s="330">
        <v>3</v>
      </c>
      <c r="AB104" s="335">
        <v>4</v>
      </c>
      <c r="AC104" s="348">
        <v>2000</v>
      </c>
      <c r="AD104" s="386"/>
      <c r="AE104" s="363" t="s">
        <v>109</v>
      </c>
      <c r="AF104" s="454">
        <f>SUM(AF105:AF116)</f>
        <v>146486.59</v>
      </c>
      <c r="AG104" s="392"/>
      <c r="AH104" s="392"/>
      <c r="AI104" s="392"/>
      <c r="AJ104" s="388"/>
      <c r="AK104" s="361"/>
      <c r="AL104" s="361"/>
    </row>
    <row r="105" spans="1:38" ht="30.6" x14ac:dyDescent="0.3">
      <c r="A105" s="119"/>
      <c r="B105" s="437" t="s">
        <v>629</v>
      </c>
      <c r="C105" s="342" t="s">
        <v>111</v>
      </c>
      <c r="D105" s="599"/>
      <c r="E105" s="599"/>
      <c r="F105" s="599"/>
      <c r="G105" s="600"/>
      <c r="H105" s="600"/>
      <c r="I105" s="276" t="s">
        <v>48</v>
      </c>
      <c r="J105" s="276" t="s">
        <v>49</v>
      </c>
      <c r="K105" s="276" t="s">
        <v>50</v>
      </c>
      <c r="L105" s="276" t="s">
        <v>440</v>
      </c>
      <c r="M105" s="300" t="s">
        <v>87</v>
      </c>
      <c r="N105" s="306"/>
      <c r="O105" s="306"/>
      <c r="P105" s="300">
        <v>1</v>
      </c>
      <c r="Q105" s="276"/>
      <c r="R105" s="293" t="s">
        <v>88</v>
      </c>
      <c r="S105" s="595"/>
      <c r="T105" s="595"/>
      <c r="U105" s="280">
        <v>2</v>
      </c>
      <c r="V105" s="280">
        <v>2</v>
      </c>
      <c r="W105" s="280">
        <v>3</v>
      </c>
      <c r="X105" s="280">
        <v>6</v>
      </c>
      <c r="Y105" s="280" t="s">
        <v>93</v>
      </c>
      <c r="Z105" s="280">
        <v>1</v>
      </c>
      <c r="AA105" s="354">
        <v>3</v>
      </c>
      <c r="AB105" s="280">
        <v>4</v>
      </c>
      <c r="AC105" s="343">
        <v>2111</v>
      </c>
      <c r="AD105" s="389"/>
      <c r="AE105" s="288" t="s">
        <v>111</v>
      </c>
      <c r="AF105" s="425">
        <v>3560</v>
      </c>
      <c r="AG105" s="394"/>
      <c r="AH105" s="394"/>
      <c r="AI105" s="346"/>
      <c r="AJ105" s="390"/>
      <c r="AK105" s="306"/>
      <c r="AL105" s="306"/>
    </row>
    <row r="106" spans="1:38" ht="40.799999999999997" x14ac:dyDescent="0.3">
      <c r="A106" s="119"/>
      <c r="B106" s="437" t="s">
        <v>630</v>
      </c>
      <c r="C106" s="438" t="s">
        <v>649</v>
      </c>
      <c r="D106" s="599"/>
      <c r="E106" s="599"/>
      <c r="F106" s="599"/>
      <c r="G106" s="600"/>
      <c r="H106" s="600"/>
      <c r="I106" s="431" t="s">
        <v>48</v>
      </c>
      <c r="J106" s="431" t="s">
        <v>49</v>
      </c>
      <c r="K106" s="431" t="s">
        <v>50</v>
      </c>
      <c r="L106" s="431" t="s">
        <v>440</v>
      </c>
      <c r="M106" s="300" t="s">
        <v>87</v>
      </c>
      <c r="N106" s="306"/>
      <c r="O106" s="306"/>
      <c r="P106" s="300">
        <v>1</v>
      </c>
      <c r="Q106" s="431"/>
      <c r="R106" s="293" t="s">
        <v>88</v>
      </c>
      <c r="S106" s="595"/>
      <c r="T106" s="595"/>
      <c r="U106" s="280">
        <v>2</v>
      </c>
      <c r="V106" s="280">
        <v>2</v>
      </c>
      <c r="W106" s="280">
        <v>3</v>
      </c>
      <c r="X106" s="280">
        <v>6</v>
      </c>
      <c r="Y106" s="280" t="s">
        <v>93</v>
      </c>
      <c r="Z106" s="280">
        <v>1</v>
      </c>
      <c r="AA106" s="354">
        <v>3</v>
      </c>
      <c r="AB106" s="280">
        <v>4</v>
      </c>
      <c r="AC106" s="343">
        <v>2142</v>
      </c>
      <c r="AD106" s="389"/>
      <c r="AE106" s="288" t="s">
        <v>649</v>
      </c>
      <c r="AF106" s="425">
        <v>2082.4</v>
      </c>
      <c r="AG106" s="394"/>
      <c r="AH106" s="394"/>
      <c r="AI106" s="346"/>
      <c r="AJ106" s="390"/>
      <c r="AK106" s="306"/>
      <c r="AL106" s="306"/>
    </row>
    <row r="107" spans="1:38" ht="30.6" x14ac:dyDescent="0.3">
      <c r="A107" s="119"/>
      <c r="B107" s="437" t="s">
        <v>631</v>
      </c>
      <c r="C107" s="342" t="s">
        <v>122</v>
      </c>
      <c r="D107" s="599"/>
      <c r="E107" s="599"/>
      <c r="F107" s="599"/>
      <c r="G107" s="600"/>
      <c r="H107" s="600"/>
      <c r="I107" s="276" t="s">
        <v>48</v>
      </c>
      <c r="J107" s="276" t="s">
        <v>49</v>
      </c>
      <c r="K107" s="276" t="s">
        <v>50</v>
      </c>
      <c r="L107" s="276" t="s">
        <v>440</v>
      </c>
      <c r="M107" s="300" t="s">
        <v>87</v>
      </c>
      <c r="N107" s="306"/>
      <c r="O107" s="306"/>
      <c r="P107" s="300">
        <v>1</v>
      </c>
      <c r="Q107" s="276"/>
      <c r="R107" s="293" t="s">
        <v>88</v>
      </c>
      <c r="S107" s="595"/>
      <c r="T107" s="595"/>
      <c r="U107" s="280">
        <v>2</v>
      </c>
      <c r="V107" s="280">
        <v>2</v>
      </c>
      <c r="W107" s="280">
        <v>3</v>
      </c>
      <c r="X107" s="280">
        <v>6</v>
      </c>
      <c r="Y107" s="280" t="s">
        <v>93</v>
      </c>
      <c r="Z107" s="280">
        <v>1</v>
      </c>
      <c r="AA107" s="354">
        <v>3</v>
      </c>
      <c r="AB107" s="280">
        <v>4</v>
      </c>
      <c r="AC107" s="343">
        <v>2161</v>
      </c>
      <c r="AD107" s="389"/>
      <c r="AE107" s="288" t="s">
        <v>122</v>
      </c>
      <c r="AF107" s="425">
        <v>6140</v>
      </c>
      <c r="AG107" s="394"/>
      <c r="AH107" s="394"/>
      <c r="AI107" s="346"/>
      <c r="AJ107" s="390"/>
      <c r="AK107" s="306"/>
      <c r="AL107" s="306"/>
    </row>
    <row r="108" spans="1:38" ht="30.6" x14ac:dyDescent="0.3">
      <c r="A108" s="119"/>
      <c r="B108" s="437" t="s">
        <v>632</v>
      </c>
      <c r="C108" s="342" t="s">
        <v>124</v>
      </c>
      <c r="D108" s="599"/>
      <c r="E108" s="599"/>
      <c r="F108" s="599"/>
      <c r="G108" s="600"/>
      <c r="H108" s="600"/>
      <c r="I108" s="276" t="s">
        <v>48</v>
      </c>
      <c r="J108" s="276" t="s">
        <v>49</v>
      </c>
      <c r="K108" s="276" t="s">
        <v>50</v>
      </c>
      <c r="L108" s="276" t="s">
        <v>440</v>
      </c>
      <c r="M108" s="300" t="s">
        <v>87</v>
      </c>
      <c r="N108" s="306"/>
      <c r="O108" s="306"/>
      <c r="P108" s="300">
        <v>1</v>
      </c>
      <c r="Q108" s="276"/>
      <c r="R108" s="293" t="s">
        <v>88</v>
      </c>
      <c r="S108" s="595"/>
      <c r="T108" s="595"/>
      <c r="U108" s="280">
        <v>2</v>
      </c>
      <c r="V108" s="280">
        <v>2</v>
      </c>
      <c r="W108" s="280">
        <v>3</v>
      </c>
      <c r="X108" s="280">
        <v>6</v>
      </c>
      <c r="Y108" s="280" t="s">
        <v>93</v>
      </c>
      <c r="Z108" s="280">
        <v>1</v>
      </c>
      <c r="AA108" s="354">
        <v>3</v>
      </c>
      <c r="AB108" s="280">
        <v>4</v>
      </c>
      <c r="AC108" s="343">
        <v>2212</v>
      </c>
      <c r="AD108" s="389"/>
      <c r="AE108" s="288" t="s">
        <v>234</v>
      </c>
      <c r="AF108" s="425">
        <v>6160</v>
      </c>
      <c r="AG108" s="394"/>
      <c r="AH108" s="394"/>
      <c r="AI108" s="346"/>
      <c r="AJ108" s="390"/>
      <c r="AK108" s="306"/>
      <c r="AL108" s="306"/>
    </row>
    <row r="109" spans="1:38" ht="28.8" customHeight="1" x14ac:dyDescent="0.3">
      <c r="A109" s="119"/>
      <c r="B109" s="437" t="s">
        <v>633</v>
      </c>
      <c r="C109" s="438" t="s">
        <v>651</v>
      </c>
      <c r="D109" s="599"/>
      <c r="E109" s="599"/>
      <c r="F109" s="599"/>
      <c r="G109" s="600"/>
      <c r="H109" s="600"/>
      <c r="I109" s="431" t="s">
        <v>48</v>
      </c>
      <c r="J109" s="431" t="s">
        <v>49</v>
      </c>
      <c r="K109" s="431" t="s">
        <v>50</v>
      </c>
      <c r="L109" s="431" t="s">
        <v>440</v>
      </c>
      <c r="M109" s="300" t="s">
        <v>87</v>
      </c>
      <c r="N109" s="306"/>
      <c r="O109" s="306"/>
      <c r="P109" s="300">
        <v>1</v>
      </c>
      <c r="Q109" s="431"/>
      <c r="R109" s="293" t="s">
        <v>88</v>
      </c>
      <c r="S109" s="595"/>
      <c r="T109" s="595"/>
      <c r="U109" s="280">
        <v>2</v>
      </c>
      <c r="V109" s="280">
        <v>2</v>
      </c>
      <c r="W109" s="280">
        <v>3</v>
      </c>
      <c r="X109" s="280">
        <v>6</v>
      </c>
      <c r="Y109" s="280" t="s">
        <v>93</v>
      </c>
      <c r="Z109" s="280">
        <v>1</v>
      </c>
      <c r="AA109" s="354">
        <v>3</v>
      </c>
      <c r="AB109" s="280">
        <v>4</v>
      </c>
      <c r="AC109" s="343">
        <v>2421</v>
      </c>
      <c r="AD109" s="389"/>
      <c r="AE109" s="288" t="s">
        <v>651</v>
      </c>
      <c r="AF109" s="425">
        <v>7408</v>
      </c>
      <c r="AG109" s="394"/>
      <c r="AH109" s="394"/>
      <c r="AI109" s="346"/>
      <c r="AJ109" s="390"/>
      <c r="AK109" s="306"/>
      <c r="AL109" s="306"/>
    </row>
    <row r="110" spans="1:38" ht="40.799999999999997" x14ac:dyDescent="0.3">
      <c r="A110" s="119"/>
      <c r="B110" s="437" t="s">
        <v>634</v>
      </c>
      <c r="C110" s="342" t="s">
        <v>447</v>
      </c>
      <c r="D110" s="599"/>
      <c r="E110" s="599"/>
      <c r="F110" s="599"/>
      <c r="G110" s="600"/>
      <c r="H110" s="600"/>
      <c r="I110" s="276" t="s">
        <v>48</v>
      </c>
      <c r="J110" s="276" t="s">
        <v>49</v>
      </c>
      <c r="K110" s="276" t="s">
        <v>50</v>
      </c>
      <c r="L110" s="276" t="s">
        <v>440</v>
      </c>
      <c r="M110" s="300" t="s">
        <v>87</v>
      </c>
      <c r="N110" s="306"/>
      <c r="O110" s="306"/>
      <c r="P110" s="300">
        <v>1</v>
      </c>
      <c r="Q110" s="276"/>
      <c r="R110" s="293" t="s">
        <v>88</v>
      </c>
      <c r="S110" s="595"/>
      <c r="T110" s="595"/>
      <c r="U110" s="280">
        <v>2</v>
      </c>
      <c r="V110" s="280">
        <v>2</v>
      </c>
      <c r="W110" s="280">
        <v>3</v>
      </c>
      <c r="X110" s="280">
        <v>6</v>
      </c>
      <c r="Y110" s="280" t="s">
        <v>93</v>
      </c>
      <c r="Z110" s="280">
        <v>1</v>
      </c>
      <c r="AA110" s="354">
        <v>3</v>
      </c>
      <c r="AB110" s="280">
        <v>4</v>
      </c>
      <c r="AC110" s="343">
        <v>2491</v>
      </c>
      <c r="AD110" s="389"/>
      <c r="AE110" s="288" t="s">
        <v>236</v>
      </c>
      <c r="AF110" s="425">
        <v>10640</v>
      </c>
      <c r="AG110" s="394"/>
      <c r="AH110" s="394"/>
      <c r="AI110" s="346"/>
      <c r="AJ110" s="390"/>
      <c r="AK110" s="306"/>
      <c r="AL110" s="306"/>
    </row>
    <row r="111" spans="1:38" ht="30.6" x14ac:dyDescent="0.3">
      <c r="A111" s="119"/>
      <c r="B111" s="437" t="s">
        <v>635</v>
      </c>
      <c r="C111" s="342" t="s">
        <v>237</v>
      </c>
      <c r="D111" s="599"/>
      <c r="E111" s="599"/>
      <c r="F111" s="599"/>
      <c r="G111" s="600"/>
      <c r="H111" s="600"/>
      <c r="I111" s="276" t="s">
        <v>48</v>
      </c>
      <c r="J111" s="276" t="s">
        <v>49</v>
      </c>
      <c r="K111" s="276" t="s">
        <v>50</v>
      </c>
      <c r="L111" s="276" t="s">
        <v>440</v>
      </c>
      <c r="M111" s="300" t="s">
        <v>87</v>
      </c>
      <c r="N111" s="306"/>
      <c r="O111" s="306"/>
      <c r="P111" s="300">
        <v>1</v>
      </c>
      <c r="Q111" s="276"/>
      <c r="R111" s="293" t="s">
        <v>88</v>
      </c>
      <c r="S111" s="595"/>
      <c r="T111" s="595"/>
      <c r="U111" s="280">
        <v>2</v>
      </c>
      <c r="V111" s="280">
        <v>2</v>
      </c>
      <c r="W111" s="280">
        <v>3</v>
      </c>
      <c r="X111" s="280">
        <v>6</v>
      </c>
      <c r="Y111" s="280" t="s">
        <v>93</v>
      </c>
      <c r="Z111" s="280">
        <v>1</v>
      </c>
      <c r="AA111" s="354">
        <v>3</v>
      </c>
      <c r="AB111" s="280">
        <v>4</v>
      </c>
      <c r="AC111" s="343">
        <v>2511</v>
      </c>
      <c r="AD111" s="389"/>
      <c r="AE111" s="288" t="s">
        <v>205</v>
      </c>
      <c r="AF111" s="425">
        <v>39325.97</v>
      </c>
      <c r="AG111" s="394"/>
      <c r="AH111" s="394"/>
      <c r="AI111" s="346"/>
      <c r="AJ111" s="390"/>
      <c r="AK111" s="306"/>
      <c r="AL111" s="306"/>
    </row>
    <row r="112" spans="1:38" ht="30.6" x14ac:dyDescent="0.3">
      <c r="A112" s="119"/>
      <c r="B112" s="437" t="s">
        <v>636</v>
      </c>
      <c r="C112" s="342" t="s">
        <v>206</v>
      </c>
      <c r="D112" s="599"/>
      <c r="E112" s="599"/>
      <c r="F112" s="599"/>
      <c r="G112" s="600"/>
      <c r="H112" s="600"/>
      <c r="I112" s="276" t="s">
        <v>48</v>
      </c>
      <c r="J112" s="276" t="s">
        <v>49</v>
      </c>
      <c r="K112" s="276" t="s">
        <v>50</v>
      </c>
      <c r="L112" s="276" t="s">
        <v>440</v>
      </c>
      <c r="M112" s="300" t="s">
        <v>87</v>
      </c>
      <c r="N112" s="306"/>
      <c r="O112" s="306"/>
      <c r="P112" s="300">
        <v>1</v>
      </c>
      <c r="Q112" s="276"/>
      <c r="R112" s="293" t="s">
        <v>88</v>
      </c>
      <c r="S112" s="595"/>
      <c r="T112" s="595"/>
      <c r="U112" s="280">
        <v>2</v>
      </c>
      <c r="V112" s="280">
        <v>2</v>
      </c>
      <c r="W112" s="280">
        <v>3</v>
      </c>
      <c r="X112" s="280">
        <v>6</v>
      </c>
      <c r="Y112" s="280" t="s">
        <v>93</v>
      </c>
      <c r="Z112" s="280">
        <v>1</v>
      </c>
      <c r="AA112" s="354">
        <v>3</v>
      </c>
      <c r="AB112" s="280">
        <v>4</v>
      </c>
      <c r="AC112" s="343">
        <v>2612</v>
      </c>
      <c r="AD112" s="389"/>
      <c r="AE112" s="288" t="s">
        <v>206</v>
      </c>
      <c r="AF112" s="425">
        <v>17000</v>
      </c>
      <c r="AG112" s="394"/>
      <c r="AH112" s="394"/>
      <c r="AI112" s="346"/>
      <c r="AJ112" s="390"/>
      <c r="AK112" s="306"/>
      <c r="AL112" s="306"/>
    </row>
    <row r="113" spans="1:38" ht="30.6" x14ac:dyDescent="0.3">
      <c r="A113" s="119"/>
      <c r="B113" s="437" t="s">
        <v>637</v>
      </c>
      <c r="C113" s="342" t="s">
        <v>128</v>
      </c>
      <c r="D113" s="599"/>
      <c r="E113" s="599"/>
      <c r="F113" s="599"/>
      <c r="G113" s="600"/>
      <c r="H113" s="600"/>
      <c r="I113" s="276" t="s">
        <v>48</v>
      </c>
      <c r="J113" s="276" t="s">
        <v>49</v>
      </c>
      <c r="K113" s="276" t="s">
        <v>50</v>
      </c>
      <c r="L113" s="276" t="s">
        <v>440</v>
      </c>
      <c r="M113" s="300" t="s">
        <v>87</v>
      </c>
      <c r="N113" s="306"/>
      <c r="O113" s="306"/>
      <c r="P113" s="300">
        <v>1</v>
      </c>
      <c r="Q113" s="276"/>
      <c r="R113" s="293" t="s">
        <v>88</v>
      </c>
      <c r="S113" s="595"/>
      <c r="T113" s="595"/>
      <c r="U113" s="280">
        <v>2</v>
      </c>
      <c r="V113" s="280">
        <v>2</v>
      </c>
      <c r="W113" s="280">
        <v>3</v>
      </c>
      <c r="X113" s="280">
        <v>6</v>
      </c>
      <c r="Y113" s="280" t="s">
        <v>93</v>
      </c>
      <c r="Z113" s="280">
        <v>1</v>
      </c>
      <c r="AA113" s="354">
        <v>3</v>
      </c>
      <c r="AB113" s="280">
        <v>4</v>
      </c>
      <c r="AC113" s="343">
        <v>2711</v>
      </c>
      <c r="AD113" s="389"/>
      <c r="AE113" s="288" t="s">
        <v>128</v>
      </c>
      <c r="AF113" s="452">
        <v>35000</v>
      </c>
      <c r="AG113" s="394"/>
      <c r="AH113" s="394"/>
      <c r="AI113" s="346"/>
      <c r="AJ113" s="390"/>
      <c r="AK113" s="306"/>
      <c r="AL113" s="306"/>
    </row>
    <row r="114" spans="1:38" ht="30.6" x14ac:dyDescent="0.3">
      <c r="A114" s="119"/>
      <c r="B114" s="437" t="s">
        <v>638</v>
      </c>
      <c r="C114" s="342" t="s">
        <v>207</v>
      </c>
      <c r="D114" s="599"/>
      <c r="E114" s="599"/>
      <c r="F114" s="599"/>
      <c r="G114" s="600"/>
      <c r="H114" s="600"/>
      <c r="I114" s="276" t="s">
        <v>48</v>
      </c>
      <c r="J114" s="276" t="s">
        <v>49</v>
      </c>
      <c r="K114" s="276" t="s">
        <v>50</v>
      </c>
      <c r="L114" s="276" t="s">
        <v>440</v>
      </c>
      <c r="M114" s="300" t="s">
        <v>87</v>
      </c>
      <c r="N114" s="306"/>
      <c r="O114" s="306"/>
      <c r="P114" s="300">
        <v>1</v>
      </c>
      <c r="Q114" s="276"/>
      <c r="R114" s="293" t="s">
        <v>88</v>
      </c>
      <c r="S114" s="595"/>
      <c r="T114" s="595"/>
      <c r="U114" s="280">
        <v>2</v>
      </c>
      <c r="V114" s="280">
        <v>2</v>
      </c>
      <c r="W114" s="280">
        <v>3</v>
      </c>
      <c r="X114" s="280">
        <v>6</v>
      </c>
      <c r="Y114" s="280" t="s">
        <v>93</v>
      </c>
      <c r="Z114" s="280">
        <v>1</v>
      </c>
      <c r="AA114" s="354">
        <v>3</v>
      </c>
      <c r="AB114" s="280">
        <v>4</v>
      </c>
      <c r="AC114" s="343">
        <v>2722</v>
      </c>
      <c r="AD114" s="389"/>
      <c r="AE114" s="288" t="s">
        <v>207</v>
      </c>
      <c r="AF114" s="425">
        <v>7290.22</v>
      </c>
      <c r="AG114" s="394"/>
      <c r="AH114" s="394"/>
      <c r="AI114" s="346"/>
      <c r="AJ114" s="390"/>
      <c r="AK114" s="306"/>
      <c r="AL114" s="306"/>
    </row>
    <row r="115" spans="1:38" ht="30.6" x14ac:dyDescent="0.3">
      <c r="A115" s="119"/>
      <c r="B115" s="437" t="s">
        <v>650</v>
      </c>
      <c r="C115" s="342" t="s">
        <v>208</v>
      </c>
      <c r="D115" s="599"/>
      <c r="E115" s="599"/>
      <c r="F115" s="599"/>
      <c r="G115" s="600"/>
      <c r="H115" s="600"/>
      <c r="I115" s="276" t="s">
        <v>48</v>
      </c>
      <c r="J115" s="276" t="s">
        <v>49</v>
      </c>
      <c r="K115" s="276" t="s">
        <v>50</v>
      </c>
      <c r="L115" s="276" t="s">
        <v>440</v>
      </c>
      <c r="M115" s="300" t="s">
        <v>87</v>
      </c>
      <c r="N115" s="306"/>
      <c r="O115" s="306"/>
      <c r="P115" s="300">
        <v>1</v>
      </c>
      <c r="Q115" s="276"/>
      <c r="R115" s="293" t="s">
        <v>88</v>
      </c>
      <c r="S115" s="595"/>
      <c r="T115" s="595"/>
      <c r="U115" s="280">
        <v>2</v>
      </c>
      <c r="V115" s="280">
        <v>2</v>
      </c>
      <c r="W115" s="280">
        <v>3</v>
      </c>
      <c r="X115" s="280">
        <v>6</v>
      </c>
      <c r="Y115" s="280" t="s">
        <v>93</v>
      </c>
      <c r="Z115" s="280">
        <v>1</v>
      </c>
      <c r="AA115" s="354">
        <v>3</v>
      </c>
      <c r="AB115" s="280">
        <v>4</v>
      </c>
      <c r="AC115" s="343">
        <v>2911</v>
      </c>
      <c r="AD115" s="389"/>
      <c r="AE115" s="288" t="s">
        <v>208</v>
      </c>
      <c r="AF115" s="425">
        <v>8240</v>
      </c>
      <c r="AG115" s="394"/>
      <c r="AH115" s="394"/>
      <c r="AI115" s="346"/>
      <c r="AJ115" s="390"/>
      <c r="AK115" s="306"/>
      <c r="AL115" s="306"/>
    </row>
    <row r="116" spans="1:38" ht="58.8" customHeight="1" x14ac:dyDescent="0.3">
      <c r="A116" s="119"/>
      <c r="B116" s="437" t="s">
        <v>652</v>
      </c>
      <c r="C116" s="342" t="s">
        <v>238</v>
      </c>
      <c r="D116" s="599"/>
      <c r="E116" s="599"/>
      <c r="F116" s="599"/>
      <c r="G116" s="600"/>
      <c r="H116" s="600"/>
      <c r="I116" s="276" t="s">
        <v>48</v>
      </c>
      <c r="J116" s="276" t="s">
        <v>49</v>
      </c>
      <c r="K116" s="276" t="s">
        <v>50</v>
      </c>
      <c r="L116" s="276" t="s">
        <v>440</v>
      </c>
      <c r="M116" s="300" t="s">
        <v>87</v>
      </c>
      <c r="N116" s="306"/>
      <c r="O116" s="306"/>
      <c r="P116" s="300">
        <v>1</v>
      </c>
      <c r="Q116" s="276"/>
      <c r="R116" s="293" t="s">
        <v>88</v>
      </c>
      <c r="S116" s="595"/>
      <c r="T116" s="595"/>
      <c r="U116" s="280">
        <v>2</v>
      </c>
      <c r="V116" s="280">
        <v>2</v>
      </c>
      <c r="W116" s="280">
        <v>3</v>
      </c>
      <c r="X116" s="280">
        <v>6</v>
      </c>
      <c r="Y116" s="280" t="s">
        <v>93</v>
      </c>
      <c r="Z116" s="280">
        <v>1</v>
      </c>
      <c r="AA116" s="354">
        <v>3</v>
      </c>
      <c r="AB116" s="280">
        <v>4</v>
      </c>
      <c r="AC116" s="343">
        <v>2941</v>
      </c>
      <c r="AD116" s="389"/>
      <c r="AE116" s="288" t="s">
        <v>238</v>
      </c>
      <c r="AF116" s="425">
        <v>3640</v>
      </c>
      <c r="AG116" s="394"/>
      <c r="AH116" s="394"/>
      <c r="AI116" s="394"/>
      <c r="AJ116" s="396"/>
      <c r="AK116" s="397"/>
      <c r="AL116" s="306"/>
    </row>
    <row r="117" spans="1:38" ht="30.6" x14ac:dyDescent="0.3">
      <c r="A117" s="119"/>
      <c r="B117" s="330" t="s">
        <v>239</v>
      </c>
      <c r="C117" s="360" t="s">
        <v>134</v>
      </c>
      <c r="D117" s="599"/>
      <c r="E117" s="599"/>
      <c r="F117" s="599"/>
      <c r="G117" s="600"/>
      <c r="H117" s="600"/>
      <c r="I117" s="331" t="s">
        <v>48</v>
      </c>
      <c r="J117" s="331" t="s">
        <v>49</v>
      </c>
      <c r="K117" s="331" t="s">
        <v>50</v>
      </c>
      <c r="L117" s="331" t="s">
        <v>440</v>
      </c>
      <c r="M117" s="332" t="s">
        <v>87</v>
      </c>
      <c r="N117" s="361"/>
      <c r="O117" s="361"/>
      <c r="P117" s="332">
        <v>1</v>
      </c>
      <c r="Q117" s="331"/>
      <c r="R117" s="334" t="s">
        <v>88</v>
      </c>
      <c r="S117" s="595"/>
      <c r="T117" s="595"/>
      <c r="U117" s="335">
        <v>2</v>
      </c>
      <c r="V117" s="335">
        <v>2</v>
      </c>
      <c r="W117" s="335">
        <v>3</v>
      </c>
      <c r="X117" s="335">
        <v>6</v>
      </c>
      <c r="Y117" s="335" t="s">
        <v>93</v>
      </c>
      <c r="Z117" s="335">
        <v>1</v>
      </c>
      <c r="AA117" s="330">
        <v>3</v>
      </c>
      <c r="AB117" s="335">
        <v>4</v>
      </c>
      <c r="AC117" s="348">
        <v>3000</v>
      </c>
      <c r="AD117" s="386"/>
      <c r="AE117" s="363" t="s">
        <v>134</v>
      </c>
      <c r="AF117" s="454">
        <f>AF118+AF121+AF122+AF123+AF124+AF119+AF120+AF125</f>
        <v>406508.19</v>
      </c>
      <c r="AG117" s="392"/>
      <c r="AH117" s="392"/>
      <c r="AI117" s="392"/>
      <c r="AJ117" s="388"/>
      <c r="AK117" s="361"/>
      <c r="AL117" s="361"/>
    </row>
    <row r="118" spans="1:38" ht="30.6" x14ac:dyDescent="0.3">
      <c r="A118" s="119"/>
      <c r="B118" s="437" t="s">
        <v>639</v>
      </c>
      <c r="C118" s="342" t="s">
        <v>135</v>
      </c>
      <c r="D118" s="599"/>
      <c r="E118" s="599"/>
      <c r="F118" s="599"/>
      <c r="G118" s="600"/>
      <c r="H118" s="600"/>
      <c r="I118" s="276" t="s">
        <v>48</v>
      </c>
      <c r="J118" s="276" t="s">
        <v>49</v>
      </c>
      <c r="K118" s="276" t="s">
        <v>50</v>
      </c>
      <c r="L118" s="276" t="s">
        <v>440</v>
      </c>
      <c r="M118" s="300" t="s">
        <v>87</v>
      </c>
      <c r="N118" s="306"/>
      <c r="O118" s="306"/>
      <c r="P118" s="300">
        <v>1</v>
      </c>
      <c r="Q118" s="276"/>
      <c r="R118" s="293" t="s">
        <v>88</v>
      </c>
      <c r="S118" s="595"/>
      <c r="T118" s="595"/>
      <c r="U118" s="280">
        <v>2</v>
      </c>
      <c r="V118" s="280">
        <v>2</v>
      </c>
      <c r="W118" s="280">
        <v>3</v>
      </c>
      <c r="X118" s="280">
        <v>6</v>
      </c>
      <c r="Y118" s="280" t="s">
        <v>93</v>
      </c>
      <c r="Z118" s="280">
        <v>1</v>
      </c>
      <c r="AA118" s="354">
        <v>3</v>
      </c>
      <c r="AB118" s="280">
        <v>4</v>
      </c>
      <c r="AC118" s="343">
        <v>3111</v>
      </c>
      <c r="AD118" s="389"/>
      <c r="AE118" s="288" t="s">
        <v>135</v>
      </c>
      <c r="AF118" s="425">
        <v>315000</v>
      </c>
      <c r="AG118" s="395"/>
      <c r="AH118" s="395"/>
      <c r="AI118" s="346"/>
      <c r="AJ118" s="390"/>
      <c r="AK118" s="306"/>
      <c r="AL118" s="306"/>
    </row>
    <row r="119" spans="1:38" ht="25.2" customHeight="1" x14ac:dyDescent="0.3">
      <c r="A119" s="119"/>
      <c r="B119" s="437" t="s">
        <v>640</v>
      </c>
      <c r="C119" s="342" t="s">
        <v>450</v>
      </c>
      <c r="D119" s="599"/>
      <c r="E119" s="599"/>
      <c r="F119" s="599"/>
      <c r="G119" s="600"/>
      <c r="H119" s="600"/>
      <c r="I119" s="431" t="s">
        <v>48</v>
      </c>
      <c r="J119" s="431" t="s">
        <v>49</v>
      </c>
      <c r="K119" s="431" t="s">
        <v>50</v>
      </c>
      <c r="L119" s="431" t="s">
        <v>440</v>
      </c>
      <c r="M119" s="300" t="s">
        <v>87</v>
      </c>
      <c r="N119" s="306"/>
      <c r="O119" s="306"/>
      <c r="P119" s="300">
        <v>1</v>
      </c>
      <c r="Q119" s="431"/>
      <c r="R119" s="293" t="s">
        <v>88</v>
      </c>
      <c r="S119" s="595"/>
      <c r="T119" s="595"/>
      <c r="U119" s="280">
        <v>2</v>
      </c>
      <c r="V119" s="280">
        <v>2</v>
      </c>
      <c r="W119" s="280">
        <v>3</v>
      </c>
      <c r="X119" s="280">
        <v>6</v>
      </c>
      <c r="Y119" s="280" t="s">
        <v>93</v>
      </c>
      <c r="Z119" s="280">
        <v>1</v>
      </c>
      <c r="AA119" s="354">
        <v>3</v>
      </c>
      <c r="AB119" s="280">
        <v>4</v>
      </c>
      <c r="AC119" s="343">
        <v>3171</v>
      </c>
      <c r="AD119" s="389"/>
      <c r="AE119" s="373" t="s">
        <v>450</v>
      </c>
      <c r="AF119" s="425">
        <v>3720</v>
      </c>
      <c r="AG119" s="395"/>
      <c r="AH119" s="395"/>
      <c r="AI119" s="346"/>
      <c r="AJ119" s="390"/>
      <c r="AK119" s="306"/>
      <c r="AL119" s="306"/>
    </row>
    <row r="120" spans="1:38" ht="46.8" customHeight="1" x14ac:dyDescent="0.3">
      <c r="A120" s="119"/>
      <c r="B120" s="437" t="s">
        <v>641</v>
      </c>
      <c r="C120" s="342" t="s">
        <v>647</v>
      </c>
      <c r="D120" s="599"/>
      <c r="E120" s="599"/>
      <c r="F120" s="599"/>
      <c r="G120" s="600"/>
      <c r="H120" s="600"/>
      <c r="I120" s="431" t="s">
        <v>48</v>
      </c>
      <c r="J120" s="431" t="s">
        <v>49</v>
      </c>
      <c r="K120" s="431" t="s">
        <v>50</v>
      </c>
      <c r="L120" s="431" t="s">
        <v>440</v>
      </c>
      <c r="M120" s="300" t="s">
        <v>87</v>
      </c>
      <c r="N120" s="306"/>
      <c r="O120" s="306"/>
      <c r="P120" s="300">
        <v>1</v>
      </c>
      <c r="Q120" s="431"/>
      <c r="R120" s="293" t="s">
        <v>88</v>
      </c>
      <c r="S120" s="595"/>
      <c r="T120" s="595"/>
      <c r="U120" s="280">
        <v>2</v>
      </c>
      <c r="V120" s="280">
        <v>2</v>
      </c>
      <c r="W120" s="280">
        <v>3</v>
      </c>
      <c r="X120" s="280">
        <v>6</v>
      </c>
      <c r="Y120" s="280" t="s">
        <v>93</v>
      </c>
      <c r="Z120" s="280">
        <v>1</v>
      </c>
      <c r="AA120" s="354">
        <v>3</v>
      </c>
      <c r="AB120" s="280">
        <v>4</v>
      </c>
      <c r="AC120" s="343">
        <v>3261</v>
      </c>
      <c r="AD120" s="389"/>
      <c r="AE120" s="373" t="s">
        <v>647</v>
      </c>
      <c r="AF120" s="425">
        <v>6000</v>
      </c>
      <c r="AG120" s="395"/>
      <c r="AH120" s="395"/>
      <c r="AI120" s="346"/>
      <c r="AJ120" s="390"/>
      <c r="AK120" s="306"/>
      <c r="AL120" s="306"/>
    </row>
    <row r="121" spans="1:38" ht="30.6" x14ac:dyDescent="0.3">
      <c r="A121" s="119"/>
      <c r="B121" s="437" t="s">
        <v>642</v>
      </c>
      <c r="C121" s="342" t="s">
        <v>240</v>
      </c>
      <c r="D121" s="599"/>
      <c r="E121" s="599"/>
      <c r="F121" s="599"/>
      <c r="G121" s="600"/>
      <c r="H121" s="600"/>
      <c r="I121" s="276" t="s">
        <v>48</v>
      </c>
      <c r="J121" s="276" t="s">
        <v>49</v>
      </c>
      <c r="K121" s="276" t="s">
        <v>50</v>
      </c>
      <c r="L121" s="276" t="s">
        <v>440</v>
      </c>
      <c r="M121" s="300" t="s">
        <v>87</v>
      </c>
      <c r="N121" s="306"/>
      <c r="O121" s="306"/>
      <c r="P121" s="300">
        <v>1</v>
      </c>
      <c r="Q121" s="276"/>
      <c r="R121" s="293" t="s">
        <v>88</v>
      </c>
      <c r="S121" s="595"/>
      <c r="T121" s="595"/>
      <c r="U121" s="280">
        <v>2</v>
      </c>
      <c r="V121" s="280">
        <v>2</v>
      </c>
      <c r="W121" s="280">
        <v>3</v>
      </c>
      <c r="X121" s="280">
        <v>6</v>
      </c>
      <c r="Y121" s="280" t="s">
        <v>93</v>
      </c>
      <c r="Z121" s="280">
        <v>1</v>
      </c>
      <c r="AA121" s="354">
        <v>3</v>
      </c>
      <c r="AB121" s="280">
        <v>4</v>
      </c>
      <c r="AC121" s="343">
        <v>3391</v>
      </c>
      <c r="AD121" s="389"/>
      <c r="AE121" s="288" t="s">
        <v>216</v>
      </c>
      <c r="AF121" s="425">
        <v>10000</v>
      </c>
      <c r="AG121" s="394"/>
      <c r="AH121" s="394"/>
      <c r="AI121" s="346"/>
      <c r="AJ121" s="390"/>
      <c r="AK121" s="306"/>
      <c r="AL121" s="306"/>
    </row>
    <row r="122" spans="1:38" ht="45.6" customHeight="1" x14ac:dyDescent="0.3">
      <c r="A122" s="119"/>
      <c r="B122" s="437" t="s">
        <v>643</v>
      </c>
      <c r="C122" s="398" t="s">
        <v>241</v>
      </c>
      <c r="D122" s="599"/>
      <c r="E122" s="599"/>
      <c r="F122" s="599"/>
      <c r="G122" s="600"/>
      <c r="H122" s="600"/>
      <c r="I122" s="276" t="s">
        <v>48</v>
      </c>
      <c r="J122" s="276" t="s">
        <v>49</v>
      </c>
      <c r="K122" s="276" t="s">
        <v>50</v>
      </c>
      <c r="L122" s="276" t="s">
        <v>440</v>
      </c>
      <c r="M122" s="300" t="s">
        <v>87</v>
      </c>
      <c r="N122" s="306"/>
      <c r="O122" s="306"/>
      <c r="P122" s="300">
        <v>1</v>
      </c>
      <c r="Q122" s="276"/>
      <c r="R122" s="293" t="s">
        <v>88</v>
      </c>
      <c r="S122" s="595"/>
      <c r="T122" s="595"/>
      <c r="U122" s="280">
        <v>2</v>
      </c>
      <c r="V122" s="280">
        <v>2</v>
      </c>
      <c r="W122" s="280">
        <v>3</v>
      </c>
      <c r="X122" s="280">
        <v>6</v>
      </c>
      <c r="Y122" s="280" t="s">
        <v>93</v>
      </c>
      <c r="Z122" s="280">
        <v>1</v>
      </c>
      <c r="AA122" s="354">
        <v>3</v>
      </c>
      <c r="AB122" s="280">
        <v>4</v>
      </c>
      <c r="AC122" s="343">
        <v>3511</v>
      </c>
      <c r="AD122" s="389"/>
      <c r="AE122" s="292" t="s">
        <v>241</v>
      </c>
      <c r="AF122" s="425">
        <v>20000</v>
      </c>
      <c r="AG122" s="394"/>
      <c r="AH122" s="394"/>
      <c r="AI122" s="346"/>
      <c r="AJ122" s="390"/>
      <c r="AK122" s="306"/>
      <c r="AL122" s="306"/>
    </row>
    <row r="123" spans="1:38" ht="69" customHeight="1" x14ac:dyDescent="0.3">
      <c r="A123" s="119"/>
      <c r="B123" s="437" t="s">
        <v>644</v>
      </c>
      <c r="C123" s="342" t="s">
        <v>242</v>
      </c>
      <c r="D123" s="599"/>
      <c r="E123" s="599"/>
      <c r="F123" s="599"/>
      <c r="G123" s="600"/>
      <c r="H123" s="600"/>
      <c r="I123" s="276" t="s">
        <v>48</v>
      </c>
      <c r="J123" s="276" t="s">
        <v>49</v>
      </c>
      <c r="K123" s="276" t="s">
        <v>50</v>
      </c>
      <c r="L123" s="276" t="s">
        <v>440</v>
      </c>
      <c r="M123" s="300" t="s">
        <v>87</v>
      </c>
      <c r="N123" s="306"/>
      <c r="O123" s="306"/>
      <c r="P123" s="300">
        <v>1</v>
      </c>
      <c r="Q123" s="276"/>
      <c r="R123" s="293" t="s">
        <v>88</v>
      </c>
      <c r="S123" s="595"/>
      <c r="T123" s="595"/>
      <c r="U123" s="280">
        <v>2</v>
      </c>
      <c r="V123" s="280">
        <v>2</v>
      </c>
      <c r="W123" s="280">
        <v>3</v>
      </c>
      <c r="X123" s="280">
        <v>6</v>
      </c>
      <c r="Y123" s="280" t="s">
        <v>93</v>
      </c>
      <c r="Z123" s="280">
        <v>1</v>
      </c>
      <c r="AA123" s="354">
        <v>3</v>
      </c>
      <c r="AB123" s="280">
        <v>4</v>
      </c>
      <c r="AC123" s="343">
        <v>3571</v>
      </c>
      <c r="AD123" s="389"/>
      <c r="AE123" s="288" t="s">
        <v>242</v>
      </c>
      <c r="AF123" s="425">
        <v>20308</v>
      </c>
      <c r="AG123" s="394"/>
      <c r="AH123" s="394"/>
      <c r="AI123" s="346"/>
      <c r="AJ123" s="390"/>
      <c r="AK123" s="306"/>
      <c r="AL123" s="306"/>
    </row>
    <row r="124" spans="1:38" ht="37.799999999999997" customHeight="1" x14ac:dyDescent="0.3">
      <c r="A124" s="119"/>
      <c r="B124" s="437" t="s">
        <v>646</v>
      </c>
      <c r="C124" s="342" t="s">
        <v>153</v>
      </c>
      <c r="D124" s="599"/>
      <c r="E124" s="599"/>
      <c r="F124" s="599"/>
      <c r="G124" s="600"/>
      <c r="H124" s="600"/>
      <c r="I124" s="276" t="s">
        <v>48</v>
      </c>
      <c r="J124" s="276" t="s">
        <v>49</v>
      </c>
      <c r="K124" s="276" t="s">
        <v>50</v>
      </c>
      <c r="L124" s="276" t="s">
        <v>440</v>
      </c>
      <c r="M124" s="300" t="s">
        <v>87</v>
      </c>
      <c r="N124" s="306"/>
      <c r="O124" s="306"/>
      <c r="P124" s="300">
        <v>1</v>
      </c>
      <c r="Q124" s="276"/>
      <c r="R124" s="293" t="s">
        <v>88</v>
      </c>
      <c r="S124" s="595"/>
      <c r="T124" s="595"/>
      <c r="U124" s="280">
        <v>2</v>
      </c>
      <c r="V124" s="280">
        <v>2</v>
      </c>
      <c r="W124" s="280">
        <v>3</v>
      </c>
      <c r="X124" s="280">
        <v>6</v>
      </c>
      <c r="Y124" s="280" t="s">
        <v>93</v>
      </c>
      <c r="Z124" s="280">
        <v>1</v>
      </c>
      <c r="AA124" s="354">
        <v>3</v>
      </c>
      <c r="AB124" s="280">
        <v>4</v>
      </c>
      <c r="AC124" s="343">
        <v>3751</v>
      </c>
      <c r="AD124" s="389"/>
      <c r="AE124" s="288" t="s">
        <v>153</v>
      </c>
      <c r="AF124" s="425">
        <v>1500</v>
      </c>
      <c r="AG124" s="394"/>
      <c r="AH124" s="394"/>
      <c r="AI124" s="346"/>
      <c r="AJ124" s="390"/>
      <c r="AK124" s="306"/>
      <c r="AL124" s="306"/>
    </row>
    <row r="125" spans="1:38" ht="37.799999999999997" customHeight="1" x14ac:dyDescent="0.3">
      <c r="A125" s="119"/>
      <c r="B125" s="437" t="s">
        <v>698</v>
      </c>
      <c r="C125" s="342" t="s">
        <v>695</v>
      </c>
      <c r="D125" s="599"/>
      <c r="E125" s="599"/>
      <c r="F125" s="599"/>
      <c r="G125" s="600"/>
      <c r="H125" s="600"/>
      <c r="I125" s="449" t="s">
        <v>48</v>
      </c>
      <c r="J125" s="449" t="s">
        <v>49</v>
      </c>
      <c r="K125" s="449" t="s">
        <v>50</v>
      </c>
      <c r="L125" s="449" t="s">
        <v>440</v>
      </c>
      <c r="M125" s="300" t="s">
        <v>87</v>
      </c>
      <c r="N125" s="306"/>
      <c r="O125" s="306"/>
      <c r="P125" s="300">
        <v>1</v>
      </c>
      <c r="Q125" s="449"/>
      <c r="R125" s="293" t="s">
        <v>88</v>
      </c>
      <c r="S125" s="595"/>
      <c r="T125" s="595"/>
      <c r="U125" s="280">
        <v>2</v>
      </c>
      <c r="V125" s="280">
        <v>2</v>
      </c>
      <c r="W125" s="280">
        <v>3</v>
      </c>
      <c r="X125" s="280">
        <v>6</v>
      </c>
      <c r="Y125" s="280" t="s">
        <v>93</v>
      </c>
      <c r="Z125" s="280">
        <v>1</v>
      </c>
      <c r="AA125" s="280">
        <v>1</v>
      </c>
      <c r="AB125" s="280">
        <v>4</v>
      </c>
      <c r="AC125" s="343">
        <v>3981</v>
      </c>
      <c r="AD125" s="359"/>
      <c r="AE125" s="373" t="s">
        <v>695</v>
      </c>
      <c r="AF125" s="425">
        <v>29980.19</v>
      </c>
      <c r="AG125" s="394"/>
      <c r="AH125" s="394"/>
      <c r="AI125" s="346"/>
      <c r="AJ125" s="390"/>
      <c r="AK125" s="306"/>
      <c r="AL125" s="306"/>
    </row>
    <row r="126" spans="1:38" ht="30.6" x14ac:dyDescent="0.3">
      <c r="A126" s="119"/>
      <c r="B126" s="357" t="s">
        <v>645</v>
      </c>
      <c r="C126" s="363" t="s">
        <v>163</v>
      </c>
      <c r="D126" s="599"/>
      <c r="E126" s="599"/>
      <c r="F126" s="599"/>
      <c r="G126" s="600"/>
      <c r="H126" s="600"/>
      <c r="I126" s="331" t="s">
        <v>48</v>
      </c>
      <c r="J126" s="331" t="s">
        <v>49</v>
      </c>
      <c r="K126" s="331" t="s">
        <v>50</v>
      </c>
      <c r="L126" s="331" t="s">
        <v>440</v>
      </c>
      <c r="M126" s="332" t="s">
        <v>87</v>
      </c>
      <c r="N126" s="361"/>
      <c r="O126" s="361"/>
      <c r="P126" s="332">
        <v>1</v>
      </c>
      <c r="Q126" s="331"/>
      <c r="R126" s="334" t="s">
        <v>88</v>
      </c>
      <c r="S126" s="595"/>
      <c r="T126" s="595"/>
      <c r="U126" s="335">
        <v>2</v>
      </c>
      <c r="V126" s="335">
        <v>2</v>
      </c>
      <c r="W126" s="335">
        <v>3</v>
      </c>
      <c r="X126" s="335">
        <v>6</v>
      </c>
      <c r="Y126" s="335" t="s">
        <v>93</v>
      </c>
      <c r="Z126" s="335">
        <v>1</v>
      </c>
      <c r="AA126" s="330">
        <v>3</v>
      </c>
      <c r="AB126" s="335">
        <v>4</v>
      </c>
      <c r="AC126" s="348">
        <v>5000</v>
      </c>
      <c r="AD126" s="386"/>
      <c r="AE126" s="363" t="s">
        <v>163</v>
      </c>
      <c r="AF126" s="418">
        <f>AF127</f>
        <v>31324.91</v>
      </c>
      <c r="AG126" s="392"/>
      <c r="AH126" s="392"/>
      <c r="AI126" s="392"/>
      <c r="AJ126" s="388"/>
      <c r="AK126" s="361"/>
      <c r="AL126" s="361"/>
    </row>
    <row r="127" spans="1:38" ht="30.6" x14ac:dyDescent="0.3">
      <c r="A127" s="119"/>
      <c r="B127" s="391" t="s">
        <v>94</v>
      </c>
      <c r="C127" s="342" t="s">
        <v>243</v>
      </c>
      <c r="D127" s="599"/>
      <c r="E127" s="599"/>
      <c r="F127" s="599"/>
      <c r="G127" s="600"/>
      <c r="H127" s="600"/>
      <c r="I127" s="276" t="s">
        <v>48</v>
      </c>
      <c r="J127" s="276" t="s">
        <v>49</v>
      </c>
      <c r="K127" s="276" t="s">
        <v>50</v>
      </c>
      <c r="L127" s="276" t="s">
        <v>440</v>
      </c>
      <c r="M127" s="300" t="s">
        <v>87</v>
      </c>
      <c r="N127" s="306"/>
      <c r="O127" s="306"/>
      <c r="P127" s="300">
        <v>1</v>
      </c>
      <c r="Q127" s="276"/>
      <c r="R127" s="293" t="s">
        <v>88</v>
      </c>
      <c r="S127" s="595"/>
      <c r="T127" s="595"/>
      <c r="U127" s="280">
        <v>2</v>
      </c>
      <c r="V127" s="280">
        <v>2</v>
      </c>
      <c r="W127" s="280">
        <v>3</v>
      </c>
      <c r="X127" s="280">
        <v>6</v>
      </c>
      <c r="Y127" s="280" t="s">
        <v>93</v>
      </c>
      <c r="Z127" s="280">
        <v>1</v>
      </c>
      <c r="AA127" s="354">
        <v>3</v>
      </c>
      <c r="AB127" s="280">
        <v>4</v>
      </c>
      <c r="AC127" s="343">
        <v>5111</v>
      </c>
      <c r="AD127" s="389"/>
      <c r="AE127" s="288" t="s">
        <v>244</v>
      </c>
      <c r="AF127" s="453">
        <v>31324.91</v>
      </c>
      <c r="AG127" s="346"/>
      <c r="AH127" s="394"/>
      <c r="AI127" s="346"/>
      <c r="AJ127" s="390"/>
      <c r="AK127" s="306"/>
      <c r="AL127" s="306"/>
    </row>
    <row r="128" spans="1:38" x14ac:dyDescent="0.3">
      <c r="A128" s="148"/>
      <c r="B128" s="149"/>
      <c r="C128" s="170"/>
      <c r="D128" s="151"/>
      <c r="E128" s="151"/>
      <c r="F128" s="151"/>
      <c r="G128" s="152"/>
      <c r="H128" s="152"/>
      <c r="I128" s="153"/>
      <c r="J128" s="153"/>
      <c r="K128" s="153"/>
      <c r="L128" s="153"/>
      <c r="M128" s="154"/>
      <c r="N128" s="148"/>
      <c r="O128" s="148"/>
      <c r="P128" s="154"/>
      <c r="Q128" s="153"/>
      <c r="R128" s="155"/>
      <c r="S128" s="156"/>
      <c r="T128" s="156"/>
      <c r="U128" s="157"/>
      <c r="V128" s="157"/>
      <c r="W128" s="157"/>
      <c r="X128" s="157"/>
      <c r="Y128" s="157"/>
      <c r="Z128" s="157"/>
      <c r="AA128" s="158"/>
      <c r="AB128" s="157"/>
      <c r="AC128" s="159"/>
      <c r="AD128" s="148"/>
      <c r="AE128" s="151"/>
      <c r="AF128" s="160"/>
      <c r="AG128" s="160"/>
      <c r="AH128" s="160"/>
      <c r="AI128" s="161"/>
      <c r="AJ128" s="148"/>
      <c r="AK128" s="148"/>
      <c r="AL128" s="148"/>
    </row>
    <row r="129" spans="1:38" x14ac:dyDescent="0.3">
      <c r="A129" s="148"/>
      <c r="B129" s="149"/>
      <c r="C129" s="170"/>
      <c r="D129" s="151"/>
      <c r="E129" s="151"/>
      <c r="F129" s="151"/>
      <c r="G129" s="152"/>
      <c r="H129" s="152"/>
      <c r="I129" s="153"/>
      <c r="J129" s="153"/>
      <c r="K129" s="153"/>
      <c r="L129" s="153"/>
      <c r="M129" s="154"/>
      <c r="N129" s="148"/>
      <c r="O129" s="148"/>
      <c r="P129" s="154"/>
      <c r="Q129" s="153"/>
      <c r="R129" s="155"/>
      <c r="S129" s="156"/>
      <c r="T129" s="156"/>
      <c r="U129" s="157"/>
      <c r="V129" s="157"/>
      <c r="W129" s="157"/>
      <c r="X129" s="157"/>
      <c r="Y129" s="157"/>
      <c r="Z129" s="157"/>
      <c r="AA129" s="158"/>
      <c r="AB129" s="157"/>
      <c r="AC129" s="159"/>
      <c r="AD129" s="148"/>
      <c r="AE129" s="151"/>
      <c r="AF129" s="160"/>
      <c r="AG129" s="160"/>
      <c r="AH129" s="160"/>
      <c r="AI129" s="161"/>
      <c r="AJ129" s="148"/>
      <c r="AK129" s="148"/>
      <c r="AL129" s="148"/>
    </row>
    <row r="130" spans="1:38" x14ac:dyDescent="0.3">
      <c r="A130" s="148"/>
      <c r="B130" s="149"/>
      <c r="C130" s="170"/>
      <c r="D130" s="151"/>
      <c r="E130" s="151"/>
      <c r="F130" s="151"/>
      <c r="G130" s="152"/>
      <c r="H130" s="152"/>
      <c r="I130" s="153"/>
      <c r="J130" s="153"/>
      <c r="K130" s="153"/>
      <c r="L130" s="153"/>
      <c r="M130" s="154"/>
      <c r="N130" s="148"/>
      <c r="O130" s="148"/>
      <c r="P130" s="154"/>
      <c r="Q130" s="153"/>
      <c r="R130" s="155"/>
      <c r="S130" s="156"/>
      <c r="T130" s="156"/>
      <c r="U130" s="157"/>
      <c r="V130" s="157"/>
      <c r="W130" s="157"/>
      <c r="X130" s="157"/>
      <c r="Y130" s="157"/>
      <c r="Z130" s="157"/>
      <c r="AA130" s="158"/>
      <c r="AB130" s="157"/>
      <c r="AC130" s="159"/>
      <c r="AD130" s="148"/>
      <c r="AE130" s="151"/>
      <c r="AF130" s="160"/>
      <c r="AG130" s="160"/>
      <c r="AH130" s="160"/>
      <c r="AI130" s="161"/>
      <c r="AJ130" s="148"/>
      <c r="AK130" s="148"/>
      <c r="AL130" s="148"/>
    </row>
    <row r="131" spans="1:38" x14ac:dyDescent="0.3">
      <c r="A131" s="148"/>
      <c r="B131" s="149"/>
      <c r="C131" s="170"/>
      <c r="D131" s="151"/>
      <c r="E131" s="151"/>
      <c r="F131" s="151"/>
      <c r="G131" s="152"/>
      <c r="H131" s="152"/>
      <c r="I131" s="153"/>
      <c r="J131" s="153"/>
      <c r="K131" s="153"/>
      <c r="L131" s="153"/>
      <c r="M131" s="154"/>
      <c r="N131" s="148"/>
      <c r="O131" s="148"/>
      <c r="P131" s="154"/>
      <c r="Q131" s="153"/>
      <c r="R131" s="155"/>
      <c r="S131" s="156"/>
      <c r="T131" s="156"/>
      <c r="U131" s="157"/>
      <c r="V131" s="157"/>
      <c r="W131" s="157"/>
      <c r="X131" s="157"/>
      <c r="Y131" s="157"/>
      <c r="Z131" s="157"/>
      <c r="AA131" s="158"/>
      <c r="AB131" s="157"/>
      <c r="AC131" s="159"/>
      <c r="AD131" s="148"/>
      <c r="AE131" s="151"/>
      <c r="AF131" s="160"/>
      <c r="AG131" s="160"/>
      <c r="AH131" s="160"/>
      <c r="AI131" s="161"/>
      <c r="AJ131" s="148"/>
      <c r="AK131" s="148"/>
      <c r="AL131" s="148"/>
    </row>
    <row r="132" spans="1:38" x14ac:dyDescent="0.3">
      <c r="A132" s="148"/>
      <c r="B132" s="148"/>
      <c r="C132" s="171"/>
      <c r="D132" s="163"/>
      <c r="E132" s="164"/>
      <c r="F132" s="164"/>
      <c r="G132" s="164"/>
      <c r="H132" s="164"/>
      <c r="I132" s="164"/>
      <c r="J132" s="165"/>
      <c r="K132" s="165"/>
      <c r="L132" s="164"/>
      <c r="M132" s="164"/>
      <c r="N132" s="164"/>
      <c r="O132" s="164"/>
      <c r="P132" s="164"/>
      <c r="Q132" s="164"/>
      <c r="R132" s="164"/>
      <c r="S132" s="164"/>
      <c r="T132" s="164"/>
      <c r="U132" s="164"/>
      <c r="V132" s="164"/>
      <c r="W132" s="164"/>
      <c r="X132" s="164"/>
      <c r="Y132" s="164"/>
      <c r="Z132" s="164"/>
      <c r="AA132" s="164"/>
      <c r="AB132" s="164"/>
      <c r="AC132" s="166"/>
      <c r="AD132" s="164"/>
      <c r="AE132" s="164"/>
      <c r="AF132" s="167"/>
      <c r="AG132" s="167"/>
      <c r="AH132" s="167"/>
      <c r="AI132" s="168"/>
      <c r="AJ132" s="148"/>
      <c r="AK132" s="148"/>
      <c r="AL132" s="148"/>
    </row>
    <row r="133" spans="1:38" ht="31.8" customHeight="1" x14ac:dyDescent="0.3">
      <c r="A133" s="148"/>
      <c r="B133" s="148"/>
      <c r="C133" s="171"/>
      <c r="D133" s="163"/>
      <c r="E133" s="169"/>
      <c r="F133" s="164"/>
      <c r="G133" s="164"/>
      <c r="H133" s="164"/>
      <c r="I133" s="164"/>
      <c r="J133" s="165"/>
      <c r="K133" s="165"/>
      <c r="L133" s="164"/>
      <c r="M133" s="164"/>
      <c r="N133" s="164"/>
      <c r="O133" s="164"/>
      <c r="P133" s="164"/>
      <c r="Q133" s="164"/>
      <c r="R133" s="164"/>
      <c r="S133" s="164"/>
      <c r="T133" s="164"/>
      <c r="U133" s="164"/>
      <c r="V133" s="164"/>
      <c r="W133" s="164"/>
      <c r="X133" s="164"/>
      <c r="Y133" s="164"/>
      <c r="Z133" s="164"/>
      <c r="AA133" s="164"/>
      <c r="AB133" s="164"/>
      <c r="AC133" s="166"/>
      <c r="AD133" s="164"/>
      <c r="AE133" s="164"/>
      <c r="AF133" s="593">
        <f>AF12+AF54+AF95</f>
        <v>7773945.0700000003</v>
      </c>
      <c r="AG133" s="594"/>
      <c r="AH133" s="594"/>
      <c r="AI133" s="148"/>
      <c r="AJ133" s="148"/>
      <c r="AK133" s="148"/>
      <c r="AL133" s="148"/>
    </row>
    <row r="134" spans="1:38" x14ac:dyDescent="0.3">
      <c r="A134" s="148"/>
      <c r="B134" s="148"/>
      <c r="C134" s="171"/>
      <c r="D134" s="163"/>
      <c r="E134" s="164"/>
      <c r="F134" s="164"/>
      <c r="G134" s="164"/>
      <c r="H134" s="164"/>
      <c r="I134" s="164"/>
      <c r="J134" s="165"/>
      <c r="K134" s="165"/>
      <c r="L134" s="164"/>
      <c r="M134" s="164"/>
      <c r="N134" s="164"/>
      <c r="O134" s="164"/>
      <c r="P134" s="164"/>
      <c r="Q134" s="164"/>
      <c r="R134" s="164"/>
      <c r="S134" s="164"/>
      <c r="T134" s="164"/>
      <c r="U134" s="164"/>
      <c r="V134" s="164"/>
      <c r="W134" s="164"/>
      <c r="X134" s="164"/>
      <c r="Y134" s="164"/>
      <c r="Z134" s="164"/>
      <c r="AA134" s="164"/>
      <c r="AB134" s="164"/>
      <c r="AC134" s="166"/>
      <c r="AD134" s="164"/>
      <c r="AE134" s="164"/>
      <c r="AF134" s="167"/>
      <c r="AG134" s="167"/>
      <c r="AH134" s="167"/>
      <c r="AI134" s="148"/>
      <c r="AJ134" s="148"/>
      <c r="AK134" s="148"/>
      <c r="AL134" s="148"/>
    </row>
    <row r="135" spans="1:38" x14ac:dyDescent="0.3">
      <c r="A135" s="12"/>
      <c r="B135" s="12"/>
      <c r="C135" s="3"/>
      <c r="D135" s="16"/>
      <c r="E135" s="19"/>
      <c r="F135" s="3"/>
      <c r="G135" s="3"/>
      <c r="H135" s="3"/>
      <c r="I135" s="3"/>
      <c r="J135" s="17"/>
      <c r="K135" s="17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18"/>
      <c r="AD135" s="3"/>
      <c r="AE135" s="3"/>
      <c r="AF135" s="3"/>
      <c r="AG135" s="3"/>
      <c r="AH135" s="3"/>
    </row>
    <row r="136" spans="1:38" x14ac:dyDescent="0.3">
      <c r="A136" s="12"/>
      <c r="B136" s="12"/>
      <c r="C136" s="3"/>
      <c r="D136" s="16"/>
      <c r="E136" s="19"/>
      <c r="F136" s="3"/>
      <c r="G136" s="3"/>
      <c r="H136" s="3"/>
      <c r="I136" s="3"/>
      <c r="J136" s="17"/>
      <c r="K136" s="17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18"/>
      <c r="AD136" s="3"/>
      <c r="AE136" s="20"/>
      <c r="AF136" s="20"/>
      <c r="AG136" s="20"/>
      <c r="AH136" s="20"/>
    </row>
    <row r="137" spans="1:38" x14ac:dyDescent="0.3">
      <c r="A137" s="12"/>
      <c r="B137" s="12"/>
      <c r="C137" s="3"/>
      <c r="D137" s="16"/>
      <c r="E137" s="19"/>
      <c r="F137" s="3"/>
      <c r="G137" s="3"/>
      <c r="H137" s="3"/>
      <c r="I137" s="3"/>
      <c r="J137" s="17"/>
      <c r="K137" s="17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18"/>
      <c r="AD137" s="3"/>
      <c r="AE137" s="3"/>
      <c r="AF137" s="3"/>
      <c r="AG137" s="3"/>
      <c r="AH137" s="3"/>
    </row>
    <row r="138" spans="1:38" x14ac:dyDescent="0.3">
      <c r="A138" s="12"/>
      <c r="B138" s="12"/>
      <c r="C138" s="3"/>
      <c r="D138" s="16"/>
      <c r="E138" s="3"/>
      <c r="F138" s="3"/>
      <c r="G138" s="3"/>
      <c r="H138" s="3"/>
      <c r="I138" s="3"/>
      <c r="J138" s="17"/>
      <c r="K138" s="17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18"/>
      <c r="AD138" s="3"/>
      <c r="AE138" s="3"/>
      <c r="AF138" s="3"/>
      <c r="AG138" s="3"/>
      <c r="AH138" s="3"/>
    </row>
    <row r="139" spans="1:38" x14ac:dyDescent="0.3">
      <c r="A139" s="12"/>
      <c r="B139" s="12"/>
      <c r="C139" s="3"/>
      <c r="D139" s="21"/>
      <c r="E139" s="3"/>
      <c r="F139" s="3"/>
      <c r="G139" s="3"/>
      <c r="H139" s="3"/>
      <c r="I139" s="3"/>
      <c r="J139" s="17"/>
      <c r="K139" s="17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18"/>
      <c r="AD139" s="3"/>
      <c r="AE139" s="3"/>
      <c r="AF139" s="3"/>
      <c r="AG139" s="3"/>
      <c r="AH139" s="3"/>
    </row>
    <row r="140" spans="1:38" x14ac:dyDescent="0.3">
      <c r="A140" s="12"/>
      <c r="B140" s="12"/>
      <c r="C140" s="12"/>
      <c r="J140" s="22"/>
      <c r="K140" s="22"/>
      <c r="AC140" s="14"/>
    </row>
  </sheetData>
  <mergeCells count="13">
    <mergeCell ref="AF133:AH133"/>
    <mergeCell ref="T13:T127"/>
    <mergeCell ref="N15:N16"/>
    <mergeCell ref="O15:O16"/>
    <mergeCell ref="A46:A52"/>
    <mergeCell ref="D13:D127"/>
    <mergeCell ref="E13:E127"/>
    <mergeCell ref="F13:F127"/>
    <mergeCell ref="G13:G127"/>
    <mergeCell ref="H13:H127"/>
    <mergeCell ref="S13:S127"/>
    <mergeCell ref="B54:C54"/>
    <mergeCell ref="B95:C95"/>
  </mergeCells>
  <pageMargins left="0.25" right="0.25" top="0.75" bottom="0.75" header="0.3" footer="0.3"/>
  <pageSetup paperSize="344" scale="50" fitToHeight="0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2"/>
  <sheetViews>
    <sheetView tabSelected="1" topLeftCell="A22" zoomScale="50" zoomScaleNormal="50" workbookViewId="0">
      <selection activeCell="I6" sqref="I6"/>
    </sheetView>
  </sheetViews>
  <sheetFormatPr baseColWidth="10" defaultRowHeight="14.4" x14ac:dyDescent="0.3"/>
  <cols>
    <col min="1" max="1" width="22.44140625" customWidth="1"/>
    <col min="2" max="2" width="11.5546875" customWidth="1"/>
    <col min="3" max="3" width="15.88671875" customWidth="1"/>
    <col min="4" max="4" width="30" customWidth="1"/>
    <col min="5" max="5" width="11.44140625" customWidth="1"/>
    <col min="6" max="6" width="21.77734375" customWidth="1"/>
    <col min="7" max="7" width="17.33203125" customWidth="1"/>
    <col min="8" max="8" width="19.109375" customWidth="1"/>
    <col min="9" max="9" width="20" customWidth="1"/>
    <col min="10" max="10" width="17.21875" customWidth="1"/>
    <col min="11" max="11" width="17" customWidth="1"/>
    <col min="12" max="12" width="17.44140625" customWidth="1"/>
    <col min="13" max="13" width="18" customWidth="1"/>
    <col min="14" max="14" width="19.33203125" customWidth="1"/>
    <col min="15" max="15" width="19.109375" customWidth="1"/>
    <col min="16" max="16" width="19.5546875" customWidth="1"/>
    <col min="17" max="17" width="13.88671875" customWidth="1"/>
    <col min="18" max="18" width="20.109375" customWidth="1"/>
    <col min="19" max="19" width="18.33203125" customWidth="1"/>
    <col min="20" max="20" width="20.88671875" customWidth="1"/>
    <col min="21" max="21" width="13.88671875" customWidth="1"/>
    <col min="22" max="22" width="19.6640625" customWidth="1"/>
    <col min="23" max="23" width="16.33203125" customWidth="1"/>
    <col min="24" max="24" width="18.44140625" customWidth="1"/>
    <col min="25" max="25" width="14" customWidth="1"/>
    <col min="26" max="26" width="19.109375" customWidth="1"/>
    <col min="27" max="27" width="11.5546875" customWidth="1"/>
    <col min="28" max="28" width="20.44140625" customWidth="1"/>
    <col min="29" max="29" width="11.5546875" customWidth="1"/>
    <col min="30" max="30" width="20.5546875" customWidth="1"/>
    <col min="31" max="31" width="16.6640625" customWidth="1"/>
    <col min="32" max="32" width="20.5546875" customWidth="1"/>
    <col min="33" max="33" width="17.109375" customWidth="1"/>
    <col min="34" max="35" width="22.33203125" hidden="1" customWidth="1"/>
    <col min="36" max="36" width="25.33203125" hidden="1" customWidth="1"/>
  </cols>
  <sheetData>
    <row r="1" spans="1:35" ht="37.200000000000003" x14ac:dyDescent="0.3">
      <c r="A1" s="619" t="s">
        <v>711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19"/>
      <c r="Q1" s="619"/>
      <c r="R1" s="619"/>
      <c r="S1" s="619"/>
      <c r="T1" s="619"/>
      <c r="U1" s="619"/>
      <c r="V1" s="619"/>
      <c r="W1" s="619"/>
      <c r="X1" s="619"/>
      <c r="Y1" s="619"/>
      <c r="Z1" s="619"/>
      <c r="AA1" s="619"/>
      <c r="AB1" s="23"/>
    </row>
    <row r="2" spans="1:35" ht="37.200000000000003" x14ac:dyDescent="0.3">
      <c r="A2" s="240"/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3"/>
    </row>
    <row r="3" spans="1:35" ht="50.4" x14ac:dyDescent="0.3">
      <c r="A3" s="620" t="s">
        <v>246</v>
      </c>
      <c r="B3" s="620"/>
      <c r="C3" s="620"/>
      <c r="D3" s="620"/>
      <c r="E3" s="620"/>
      <c r="F3" s="620"/>
      <c r="G3" s="620"/>
      <c r="H3" s="620"/>
      <c r="I3" s="620"/>
      <c r="J3" s="620"/>
      <c r="K3" s="620"/>
      <c r="L3" s="620"/>
      <c r="M3" s="620"/>
      <c r="N3" s="620"/>
      <c r="O3" s="620"/>
      <c r="P3" s="620"/>
      <c r="Q3" s="620"/>
      <c r="R3" s="620"/>
      <c r="S3" s="620"/>
      <c r="T3" s="620"/>
      <c r="U3" s="620"/>
      <c r="V3" s="620"/>
      <c r="W3" s="620"/>
      <c r="X3" s="620"/>
      <c r="Y3" s="620"/>
      <c r="Z3" s="620"/>
      <c r="AA3" s="620"/>
      <c r="AB3" s="24"/>
    </row>
    <row r="4" spans="1:35" ht="21" x14ac:dyDescent="0.3">
      <c r="A4" s="607" t="str">
        <f>MIR!C4</f>
        <v xml:space="preserve">REPOSICION DE TUBO  HIDRAULICO EN LAS CALLES QUE CUENTA CON TUBO DE ASBESTO CEMENTO  EN LINEAS DE AGUA POTABLE DE CABECERA MUNICIPAL PARA EFICIENTAR EL SUMINISTRO </v>
      </c>
      <c r="B4" s="607"/>
      <c r="C4" s="607"/>
      <c r="D4" s="607"/>
      <c r="E4" s="607"/>
      <c r="F4" s="607"/>
      <c r="G4" s="607"/>
      <c r="H4" s="607"/>
      <c r="I4" s="607"/>
      <c r="J4" s="607"/>
      <c r="K4" s="607"/>
      <c r="L4" s="607"/>
      <c r="M4" s="607"/>
      <c r="N4" s="607"/>
      <c r="O4" s="607"/>
      <c r="P4" s="607"/>
      <c r="Q4" s="607"/>
      <c r="R4" s="607"/>
      <c r="S4" s="607"/>
      <c r="T4" s="607"/>
      <c r="U4" s="607"/>
      <c r="V4" s="607"/>
      <c r="W4" s="607"/>
      <c r="X4" s="607"/>
      <c r="Y4" s="607"/>
      <c r="Z4" s="607"/>
      <c r="AA4" s="607"/>
      <c r="AB4" s="25"/>
    </row>
    <row r="5" spans="1:35" ht="48.75" customHeight="1" x14ac:dyDescent="0.3">
      <c r="A5" s="249" t="s">
        <v>30</v>
      </c>
      <c r="B5" s="249"/>
      <c r="C5" s="250" t="s">
        <v>247</v>
      </c>
      <c r="D5" s="251" t="s">
        <v>248</v>
      </c>
      <c r="E5" s="251" t="s">
        <v>249</v>
      </c>
      <c r="F5" s="251" t="s">
        <v>250</v>
      </c>
      <c r="G5" s="251" t="s">
        <v>249</v>
      </c>
      <c r="H5" s="251" t="s">
        <v>251</v>
      </c>
      <c r="I5" s="251" t="s">
        <v>249</v>
      </c>
      <c r="J5" s="251" t="s">
        <v>378</v>
      </c>
      <c r="K5" s="251" t="s">
        <v>249</v>
      </c>
      <c r="L5" s="251" t="s">
        <v>425</v>
      </c>
      <c r="M5" s="251" t="s">
        <v>249</v>
      </c>
      <c r="N5" s="251" t="s">
        <v>426</v>
      </c>
      <c r="O5" s="251" t="s">
        <v>249</v>
      </c>
      <c r="P5" s="251" t="s">
        <v>255</v>
      </c>
      <c r="Q5" s="251" t="s">
        <v>249</v>
      </c>
      <c r="R5" s="251" t="s">
        <v>256</v>
      </c>
      <c r="S5" s="251" t="s">
        <v>249</v>
      </c>
      <c r="T5" s="252" t="s">
        <v>257</v>
      </c>
      <c r="U5" s="251" t="s">
        <v>249</v>
      </c>
      <c r="V5" s="251" t="s">
        <v>258</v>
      </c>
      <c r="W5" s="251" t="s">
        <v>249</v>
      </c>
      <c r="X5" s="251" t="s">
        <v>259</v>
      </c>
      <c r="Y5" s="251" t="s">
        <v>249</v>
      </c>
      <c r="Z5" s="251" t="s">
        <v>260</v>
      </c>
      <c r="AA5" s="251" t="s">
        <v>249</v>
      </c>
      <c r="AB5" s="26"/>
      <c r="AC5" s="27"/>
      <c r="AD5" s="27"/>
      <c r="AE5" s="27"/>
      <c r="AF5" s="27"/>
      <c r="AG5" s="27"/>
      <c r="AH5" s="27"/>
      <c r="AI5" s="27"/>
    </row>
    <row r="6" spans="1:35" ht="283.5" customHeight="1" x14ac:dyDescent="0.3">
      <c r="A6" s="101" t="s">
        <v>703</v>
      </c>
      <c r="B6" s="101"/>
      <c r="C6" s="100" t="str">
        <f>MIR!C6</f>
        <v xml:space="preserve">REPOSICION DE TUBO  HIDRAULICO EN LAS CALLES QUE CUENTA CON TUBO DE ALBAÑAL  EN LINEAS DE AGUA POTABLE DE CABECERA MUNICIPAL PARA EFICIENTAR EL SUMINISTRO </v>
      </c>
      <c r="D6" s="246"/>
      <c r="E6" s="247"/>
      <c r="F6" s="247"/>
      <c r="G6" s="247"/>
      <c r="H6" s="100"/>
      <c r="I6" s="247"/>
      <c r="J6" s="247"/>
      <c r="K6" s="247"/>
      <c r="L6" s="100" t="s">
        <v>479</v>
      </c>
      <c r="M6" s="101"/>
      <c r="N6" s="247"/>
      <c r="O6" s="247"/>
      <c r="P6" s="100" t="s">
        <v>479</v>
      </c>
      <c r="Q6" s="247"/>
      <c r="R6" s="247"/>
      <c r="S6" s="247"/>
      <c r="T6" s="100"/>
      <c r="U6" s="248"/>
      <c r="V6" s="247"/>
      <c r="X6" s="100"/>
      <c r="Z6" s="248"/>
      <c r="AB6" s="33"/>
      <c r="AC6" s="22"/>
      <c r="AD6" s="22"/>
      <c r="AE6" s="22"/>
      <c r="AF6" s="22"/>
      <c r="AG6" s="22"/>
      <c r="AH6" s="22"/>
      <c r="AI6" s="22"/>
    </row>
    <row r="7" spans="1:35" ht="50.4" hidden="1" x14ac:dyDescent="0.3">
      <c r="A7" s="620" t="s">
        <v>261</v>
      </c>
      <c r="B7" s="620"/>
      <c r="C7" s="620"/>
      <c r="D7" s="620"/>
      <c r="E7" s="620"/>
      <c r="F7" s="620"/>
      <c r="G7" s="620"/>
      <c r="H7" s="620"/>
      <c r="I7" s="620"/>
      <c r="J7" s="620"/>
      <c r="K7" s="620"/>
      <c r="L7" s="620"/>
      <c r="M7" s="620"/>
      <c r="N7" s="620"/>
      <c r="O7" s="620"/>
      <c r="P7" s="620"/>
      <c r="Q7" s="620"/>
      <c r="R7" s="620"/>
      <c r="S7" s="620"/>
      <c r="T7" s="620"/>
      <c r="U7" s="620"/>
      <c r="V7" s="620"/>
      <c r="W7" s="620"/>
      <c r="X7" s="620"/>
      <c r="Y7" s="620"/>
      <c r="Z7" s="620"/>
      <c r="AA7" s="620"/>
      <c r="AB7" s="24"/>
      <c r="AC7" s="22"/>
      <c r="AD7" s="22"/>
      <c r="AE7" s="22"/>
      <c r="AF7" s="22"/>
      <c r="AG7" s="22"/>
      <c r="AH7" s="22"/>
      <c r="AI7" s="22"/>
    </row>
    <row r="8" spans="1:35" ht="21" hidden="1" x14ac:dyDescent="0.3">
      <c r="A8" s="621" t="e">
        <f>MIR!#REF!</f>
        <v>#REF!</v>
      </c>
      <c r="B8" s="621"/>
      <c r="C8" s="621"/>
      <c r="D8" s="621"/>
      <c r="E8" s="621"/>
      <c r="F8" s="621"/>
      <c r="G8" s="621"/>
      <c r="H8" s="621"/>
      <c r="I8" s="621"/>
      <c r="J8" s="621"/>
      <c r="K8" s="621"/>
      <c r="L8" s="621"/>
      <c r="M8" s="621"/>
      <c r="N8" s="621"/>
      <c r="O8" s="621"/>
      <c r="P8" s="621"/>
      <c r="Q8" s="621"/>
      <c r="R8" s="621"/>
      <c r="S8" s="621"/>
      <c r="T8" s="621"/>
      <c r="U8" s="621"/>
      <c r="V8" s="621"/>
      <c r="W8" s="621"/>
      <c r="X8" s="621"/>
      <c r="Y8" s="621"/>
      <c r="Z8" s="621"/>
      <c r="AA8" s="621"/>
      <c r="AB8" s="25"/>
      <c r="AH8" s="34"/>
      <c r="AI8" s="34"/>
    </row>
    <row r="9" spans="1:35" ht="45" hidden="1" customHeight="1" thickBot="1" x14ac:dyDescent="0.3">
      <c r="A9" s="138" t="s">
        <v>30</v>
      </c>
      <c r="B9" s="138"/>
      <c r="C9" s="241" t="s">
        <v>247</v>
      </c>
      <c r="D9" s="140" t="s">
        <v>248</v>
      </c>
      <c r="E9" s="140" t="s">
        <v>249</v>
      </c>
      <c r="F9" s="141" t="s">
        <v>250</v>
      </c>
      <c r="G9" s="140" t="s">
        <v>249</v>
      </c>
      <c r="H9" s="140" t="s">
        <v>251</v>
      </c>
      <c r="I9" s="140" t="s">
        <v>249</v>
      </c>
      <c r="J9" s="140" t="s">
        <v>252</v>
      </c>
      <c r="K9" s="140" t="s">
        <v>249</v>
      </c>
      <c r="L9" s="140" t="s">
        <v>253</v>
      </c>
      <c r="M9" s="140" t="s">
        <v>249</v>
      </c>
      <c r="N9" s="140" t="s">
        <v>254</v>
      </c>
      <c r="O9" s="140" t="s">
        <v>249</v>
      </c>
      <c r="P9" s="140" t="s">
        <v>255</v>
      </c>
      <c r="Q9" s="140" t="s">
        <v>249</v>
      </c>
      <c r="R9" s="140" t="s">
        <v>256</v>
      </c>
      <c r="S9" s="140" t="s">
        <v>249</v>
      </c>
      <c r="T9" s="141" t="s">
        <v>257</v>
      </c>
      <c r="U9" s="140" t="s">
        <v>249</v>
      </c>
      <c r="V9" s="140" t="s">
        <v>258</v>
      </c>
      <c r="W9" s="140" t="s">
        <v>249</v>
      </c>
      <c r="X9" s="140" t="s">
        <v>259</v>
      </c>
      <c r="Y9" s="140" t="s">
        <v>249</v>
      </c>
      <c r="Z9" s="140" t="s">
        <v>260</v>
      </c>
      <c r="AA9" s="140" t="s">
        <v>249</v>
      </c>
      <c r="AB9" s="26"/>
      <c r="AH9" s="34"/>
      <c r="AI9" s="34"/>
    </row>
    <row r="10" spans="1:35" ht="249" hidden="1" customHeight="1" thickBot="1" x14ac:dyDescent="0.35">
      <c r="A10" s="10" t="s">
        <v>427</v>
      </c>
      <c r="B10" s="111"/>
      <c r="C10" s="28" t="s">
        <v>262</v>
      </c>
      <c r="D10" s="102"/>
      <c r="E10" s="35"/>
      <c r="F10" s="102"/>
      <c r="G10" s="32"/>
      <c r="H10" s="102"/>
      <c r="I10" s="36"/>
      <c r="J10" s="102" t="s">
        <v>384</v>
      </c>
      <c r="K10" s="29"/>
      <c r="L10" s="102"/>
      <c r="M10" s="29"/>
      <c r="N10" s="30"/>
      <c r="O10" s="37"/>
      <c r="P10" s="102"/>
      <c r="Q10" s="36"/>
      <c r="R10" s="102"/>
      <c r="S10" s="29"/>
      <c r="T10" s="102"/>
      <c r="U10" s="29"/>
      <c r="V10" s="102"/>
      <c r="W10" s="31"/>
      <c r="X10" s="102"/>
      <c r="Y10" s="31"/>
      <c r="Z10" s="102"/>
      <c r="AA10" s="32"/>
      <c r="AB10" s="33"/>
      <c r="AC10" s="34"/>
      <c r="AD10" s="34"/>
      <c r="AE10" s="34"/>
      <c r="AF10" s="34"/>
      <c r="AG10" s="34"/>
      <c r="AH10" s="34"/>
      <c r="AI10" s="34"/>
    </row>
    <row r="11" spans="1:35" ht="50.4" x14ac:dyDescent="0.3">
      <c r="A11" s="618" t="s">
        <v>429</v>
      </c>
      <c r="B11" s="618"/>
      <c r="C11" s="618"/>
      <c r="D11" s="618"/>
      <c r="E11" s="618"/>
      <c r="F11" s="618"/>
      <c r="G11" s="618"/>
      <c r="H11" s="618"/>
      <c r="I11" s="618"/>
      <c r="J11" s="618"/>
      <c r="K11" s="618"/>
      <c r="L11" s="618"/>
      <c r="M11" s="618"/>
      <c r="N11" s="618"/>
      <c r="O11" s="618"/>
      <c r="P11" s="618"/>
      <c r="Q11" s="618"/>
      <c r="R11" s="618"/>
      <c r="S11" s="618"/>
      <c r="T11" s="618"/>
      <c r="U11" s="618"/>
      <c r="V11" s="618"/>
      <c r="W11" s="618"/>
      <c r="X11" s="618"/>
      <c r="Y11" s="618"/>
      <c r="Z11" s="618"/>
      <c r="AA11" s="618"/>
      <c r="AB11" s="24"/>
      <c r="AC11" s="34"/>
      <c r="AD11" s="34"/>
      <c r="AE11" s="34"/>
      <c r="AF11" s="34"/>
      <c r="AG11" s="34"/>
      <c r="AH11" s="34"/>
      <c r="AI11" s="34"/>
    </row>
    <row r="12" spans="1:35" ht="21" x14ac:dyDescent="0.3">
      <c r="A12" s="607" t="str">
        <f>MIR!C7</f>
        <v>IMPLEMENTAR  UNA  CULTURA Y USO DE AGUA A LOS CIUDADANOS DE CABECERA MPAL. IMPLEMENTADA</v>
      </c>
      <c r="B12" s="607"/>
      <c r="C12" s="607"/>
      <c r="D12" s="607"/>
      <c r="E12" s="607"/>
      <c r="F12" s="607"/>
      <c r="G12" s="607"/>
      <c r="H12" s="607"/>
      <c r="I12" s="607"/>
      <c r="J12" s="607"/>
      <c r="K12" s="607"/>
      <c r="L12" s="607"/>
      <c r="M12" s="607"/>
      <c r="N12" s="607"/>
      <c r="O12" s="607"/>
      <c r="P12" s="607"/>
      <c r="Q12" s="607"/>
      <c r="R12" s="607"/>
      <c r="S12" s="607"/>
      <c r="T12" s="607"/>
      <c r="U12" s="607"/>
      <c r="V12" s="607"/>
      <c r="W12" s="607"/>
      <c r="X12" s="607"/>
      <c r="Y12" s="607"/>
      <c r="Z12" s="607"/>
      <c r="AA12" s="607"/>
      <c r="AB12" s="25"/>
      <c r="AC12" s="34"/>
      <c r="AD12" s="34"/>
      <c r="AE12" s="34"/>
      <c r="AF12" s="34"/>
      <c r="AG12" s="34"/>
      <c r="AH12" s="34"/>
      <c r="AI12" s="34"/>
    </row>
    <row r="13" spans="1:35" ht="56.25" customHeight="1" thickBot="1" x14ac:dyDescent="0.35">
      <c r="A13" s="249" t="s">
        <v>30</v>
      </c>
      <c r="B13" s="249"/>
      <c r="C13" s="250" t="s">
        <v>247</v>
      </c>
      <c r="D13" s="251" t="s">
        <v>248</v>
      </c>
      <c r="E13" s="251" t="s">
        <v>249</v>
      </c>
      <c r="F13" s="251" t="s">
        <v>250</v>
      </c>
      <c r="G13" s="251" t="s">
        <v>249</v>
      </c>
      <c r="H13" s="251" t="s">
        <v>251</v>
      </c>
      <c r="I13" s="251" t="s">
        <v>249</v>
      </c>
      <c r="J13" s="251" t="s">
        <v>252</v>
      </c>
      <c r="K13" s="251" t="s">
        <v>249</v>
      </c>
      <c r="L13" s="251" t="s">
        <v>253</v>
      </c>
      <c r="M13" s="251" t="s">
        <v>249</v>
      </c>
      <c r="N13" s="251" t="s">
        <v>254</v>
      </c>
      <c r="O13" s="251" t="s">
        <v>249</v>
      </c>
      <c r="P13" s="251" t="s">
        <v>255</v>
      </c>
      <c r="Q13" s="251" t="s">
        <v>249</v>
      </c>
      <c r="R13" s="251" t="s">
        <v>256</v>
      </c>
      <c r="S13" s="251" t="s">
        <v>249</v>
      </c>
      <c r="T13" s="252" t="s">
        <v>257</v>
      </c>
      <c r="U13" s="251" t="s">
        <v>249</v>
      </c>
      <c r="V13" s="251" t="s">
        <v>258</v>
      </c>
      <c r="W13" s="251" t="s">
        <v>249</v>
      </c>
      <c r="X13" s="251" t="s">
        <v>259</v>
      </c>
      <c r="Y13" s="251" t="s">
        <v>249</v>
      </c>
      <c r="Z13" s="251" t="s">
        <v>260</v>
      </c>
      <c r="AA13" s="251" t="s">
        <v>249</v>
      </c>
      <c r="AB13" s="26"/>
    </row>
    <row r="14" spans="1:35" ht="216" customHeight="1" thickBot="1" x14ac:dyDescent="0.35">
      <c r="A14" s="623" t="s">
        <v>702</v>
      </c>
      <c r="B14" s="8"/>
      <c r="C14" s="39" t="s">
        <v>385</v>
      </c>
      <c r="D14" s="40" t="s">
        <v>480</v>
      </c>
      <c r="E14" s="43"/>
      <c r="F14" s="40" t="s">
        <v>480</v>
      </c>
      <c r="G14" s="43"/>
      <c r="H14" s="40" t="s">
        <v>480</v>
      </c>
      <c r="I14" s="43"/>
      <c r="J14" s="40" t="s">
        <v>480</v>
      </c>
      <c r="K14" s="104"/>
      <c r="L14" s="40" t="s">
        <v>480</v>
      </c>
      <c r="M14" s="104"/>
      <c r="N14" s="40" t="s">
        <v>480</v>
      </c>
      <c r="O14" s="104"/>
      <c r="P14" s="40" t="s">
        <v>480</v>
      </c>
      <c r="Q14" s="104"/>
      <c r="R14" s="40" t="s">
        <v>480</v>
      </c>
      <c r="S14" s="104"/>
      <c r="T14" s="40" t="s">
        <v>480</v>
      </c>
      <c r="U14" s="103"/>
      <c r="V14" s="40" t="s">
        <v>480</v>
      </c>
      <c r="W14" s="104"/>
      <c r="X14" s="40" t="s">
        <v>480</v>
      </c>
      <c r="Y14" s="104"/>
      <c r="Z14" s="40" t="s">
        <v>480</v>
      </c>
      <c r="AA14" s="104"/>
      <c r="AB14" s="33"/>
      <c r="AC14" s="27"/>
      <c r="AD14" s="27"/>
      <c r="AE14" s="27"/>
      <c r="AF14" s="27"/>
      <c r="AG14" s="27"/>
      <c r="AH14" s="27"/>
      <c r="AI14" s="27"/>
    </row>
    <row r="15" spans="1:35" ht="126.6" customHeight="1" thickBot="1" x14ac:dyDescent="0.35">
      <c r="A15" s="624"/>
      <c r="B15" s="38"/>
      <c r="C15" s="253" t="s">
        <v>481</v>
      </c>
      <c r="D15" s="419" t="s">
        <v>546</v>
      </c>
      <c r="E15" s="133"/>
      <c r="F15" s="419" t="s">
        <v>546</v>
      </c>
      <c r="G15" s="43"/>
      <c r="H15" s="419" t="s">
        <v>546</v>
      </c>
      <c r="I15" s="43"/>
      <c r="J15" s="420"/>
      <c r="K15" s="43"/>
      <c r="L15" s="419" t="s">
        <v>546</v>
      </c>
      <c r="M15" s="43"/>
      <c r="N15" s="419" t="s">
        <v>546</v>
      </c>
      <c r="O15" s="257"/>
      <c r="P15" s="137"/>
      <c r="Q15" s="43"/>
      <c r="R15" s="255"/>
      <c r="S15" s="43"/>
      <c r="T15" s="419" t="s">
        <v>546</v>
      </c>
      <c r="U15" s="43"/>
      <c r="V15" s="419" t="s">
        <v>546</v>
      </c>
      <c r="W15" s="136"/>
      <c r="X15" s="419" t="s">
        <v>546</v>
      </c>
      <c r="Y15" s="136"/>
      <c r="Z15" s="259"/>
      <c r="AA15" s="136"/>
      <c r="AB15" s="33"/>
      <c r="AC15" s="41"/>
      <c r="AD15" s="41"/>
      <c r="AE15" s="41"/>
      <c r="AF15" s="41"/>
      <c r="AG15" s="41"/>
      <c r="AH15" s="41"/>
      <c r="AI15" s="41"/>
    </row>
    <row r="16" spans="1:35" ht="136.5" customHeight="1" thickBot="1" x14ac:dyDescent="0.35">
      <c r="A16" s="10" t="s">
        <v>701</v>
      </c>
      <c r="B16" s="38"/>
      <c r="C16" s="253" t="s">
        <v>482</v>
      </c>
      <c r="D16" s="260"/>
      <c r="E16" s="133"/>
      <c r="F16" s="254"/>
      <c r="G16" s="43"/>
      <c r="H16" s="255" t="s">
        <v>446</v>
      </c>
      <c r="I16" s="43"/>
      <c r="J16" s="256"/>
      <c r="K16" s="43"/>
      <c r="L16" s="255"/>
      <c r="M16" s="43"/>
      <c r="N16" s="258"/>
      <c r="O16" s="134"/>
      <c r="P16" s="137"/>
      <c r="Q16" s="43"/>
      <c r="R16" s="42"/>
      <c r="S16" s="43"/>
      <c r="T16" s="255"/>
      <c r="U16" s="43"/>
      <c r="V16" s="259"/>
      <c r="W16" s="136"/>
      <c r="X16" s="259"/>
      <c r="Y16" s="136"/>
      <c r="Z16" s="135"/>
      <c r="AA16" s="136"/>
      <c r="AB16" s="33"/>
      <c r="AC16" s="41"/>
      <c r="AD16" s="41"/>
      <c r="AE16" s="41"/>
      <c r="AF16" s="41"/>
      <c r="AG16" s="41"/>
      <c r="AH16" s="41"/>
      <c r="AI16" s="41"/>
    </row>
    <row r="17" spans="1:35" ht="50.4" x14ac:dyDescent="0.3">
      <c r="A17" s="620" t="s">
        <v>430</v>
      </c>
      <c r="B17" s="620"/>
      <c r="C17" s="620"/>
      <c r="D17" s="620"/>
      <c r="E17" s="620"/>
      <c r="F17" s="620"/>
      <c r="G17" s="620"/>
      <c r="H17" s="620"/>
      <c r="I17" s="620"/>
      <c r="J17" s="620"/>
      <c r="K17" s="620"/>
      <c r="L17" s="620"/>
      <c r="M17" s="620"/>
      <c r="N17" s="620"/>
      <c r="O17" s="620"/>
      <c r="P17" s="620"/>
      <c r="Q17" s="620"/>
      <c r="R17" s="620"/>
      <c r="S17" s="620"/>
      <c r="T17" s="620"/>
      <c r="U17" s="620"/>
      <c r="V17" s="620"/>
      <c r="W17" s="620"/>
      <c r="X17" s="620"/>
      <c r="Y17" s="620"/>
      <c r="Z17" s="620"/>
      <c r="AA17" s="620"/>
      <c r="AB17" s="24"/>
      <c r="AC17" s="41"/>
      <c r="AD17" s="41"/>
      <c r="AE17" s="41"/>
      <c r="AF17" s="41"/>
      <c r="AG17" s="41"/>
      <c r="AH17" s="41"/>
      <c r="AI17" s="41"/>
    </row>
    <row r="18" spans="1:35" ht="21" x14ac:dyDescent="0.3">
      <c r="A18" s="607" t="str">
        <f>MIR!C11</f>
        <v>GASTOS ADMINISTRATIVOS PARA LA OPERACIÓN DEL SAPADM UTILIZADOS</v>
      </c>
      <c r="B18" s="607"/>
      <c r="C18" s="607"/>
      <c r="D18" s="607"/>
      <c r="E18" s="607"/>
      <c r="F18" s="607"/>
      <c r="G18" s="607"/>
      <c r="H18" s="607"/>
      <c r="I18" s="607"/>
      <c r="J18" s="607"/>
      <c r="K18" s="607"/>
      <c r="L18" s="607"/>
      <c r="M18" s="607"/>
      <c r="N18" s="607"/>
      <c r="O18" s="607"/>
      <c r="P18" s="607"/>
      <c r="Q18" s="607"/>
      <c r="R18" s="607"/>
      <c r="S18" s="607"/>
      <c r="T18" s="607"/>
      <c r="U18" s="607"/>
      <c r="V18" s="607"/>
      <c r="W18" s="607"/>
      <c r="X18" s="607"/>
      <c r="Y18" s="607"/>
      <c r="Z18" s="607"/>
      <c r="AA18" s="607"/>
      <c r="AB18" s="25"/>
      <c r="AC18" s="41"/>
      <c r="AD18" s="41"/>
      <c r="AE18" s="41"/>
      <c r="AF18" s="41"/>
      <c r="AG18" s="41"/>
      <c r="AH18" s="41"/>
      <c r="AI18" s="41"/>
    </row>
    <row r="19" spans="1:35" ht="44.25" customHeight="1" thickBot="1" x14ac:dyDescent="0.35">
      <c r="A19" s="138" t="s">
        <v>30</v>
      </c>
      <c r="B19" s="138"/>
      <c r="C19" s="139" t="s">
        <v>247</v>
      </c>
      <c r="D19" s="140" t="s">
        <v>248</v>
      </c>
      <c r="E19" s="140" t="s">
        <v>249</v>
      </c>
      <c r="F19" s="140" t="s">
        <v>250</v>
      </c>
      <c r="G19" s="140" t="s">
        <v>249</v>
      </c>
      <c r="H19" s="140" t="s">
        <v>251</v>
      </c>
      <c r="I19" s="140" t="s">
        <v>249</v>
      </c>
      <c r="J19" s="140" t="s">
        <v>252</v>
      </c>
      <c r="K19" s="140" t="s">
        <v>249</v>
      </c>
      <c r="L19" s="140" t="s">
        <v>253</v>
      </c>
      <c r="M19" s="140" t="s">
        <v>249</v>
      </c>
      <c r="N19" s="140" t="s">
        <v>254</v>
      </c>
      <c r="O19" s="140" t="s">
        <v>249</v>
      </c>
      <c r="P19" s="140" t="s">
        <v>255</v>
      </c>
      <c r="Q19" s="140" t="s">
        <v>277</v>
      </c>
      <c r="R19" s="140" t="s">
        <v>256</v>
      </c>
      <c r="S19" s="140" t="s">
        <v>249</v>
      </c>
      <c r="T19" s="140" t="s">
        <v>386</v>
      </c>
      <c r="U19" s="140" t="s">
        <v>277</v>
      </c>
      <c r="V19" s="140" t="s">
        <v>258</v>
      </c>
      <c r="W19" s="140" t="s">
        <v>387</v>
      </c>
      <c r="X19" s="140" t="s">
        <v>259</v>
      </c>
      <c r="Y19" s="141" t="s">
        <v>277</v>
      </c>
      <c r="Z19" s="140" t="s">
        <v>260</v>
      </c>
      <c r="AA19" s="140" t="s">
        <v>249</v>
      </c>
      <c r="AB19" s="26"/>
      <c r="AC19" s="41"/>
      <c r="AD19" s="44"/>
      <c r="AE19" s="44"/>
      <c r="AF19" s="44"/>
      <c r="AG19" s="44"/>
      <c r="AH19" s="41"/>
      <c r="AI19" s="41"/>
    </row>
    <row r="20" spans="1:35" ht="65.25" customHeight="1" x14ac:dyDescent="0.3">
      <c r="A20" s="605" t="s">
        <v>263</v>
      </c>
      <c r="B20" s="608" t="s">
        <v>264</v>
      </c>
      <c r="C20" s="609"/>
      <c r="D20" s="45">
        <v>2100</v>
      </c>
      <c r="E20" s="108"/>
      <c r="F20" s="45">
        <v>2100</v>
      </c>
      <c r="G20" s="108"/>
      <c r="H20" s="45">
        <v>2100</v>
      </c>
      <c r="I20" s="108"/>
      <c r="J20" s="45">
        <v>2100</v>
      </c>
      <c r="K20" s="108"/>
      <c r="L20" s="45">
        <v>2100</v>
      </c>
      <c r="M20" s="108"/>
      <c r="N20" s="45">
        <v>2100</v>
      </c>
      <c r="O20" s="108"/>
      <c r="P20" s="45">
        <v>2100</v>
      </c>
      <c r="Q20" s="108"/>
      <c r="R20" s="45">
        <v>2100</v>
      </c>
      <c r="S20" s="142"/>
      <c r="T20" s="45">
        <v>2100</v>
      </c>
      <c r="U20" s="108"/>
      <c r="V20" s="45">
        <v>2100</v>
      </c>
      <c r="W20" s="108"/>
      <c r="X20" s="45">
        <v>2100</v>
      </c>
      <c r="Y20" s="108"/>
      <c r="Z20" s="45">
        <v>2100</v>
      </c>
      <c r="AA20" s="108"/>
      <c r="AB20" s="603"/>
      <c r="AC20" s="22"/>
      <c r="AD20" s="44"/>
      <c r="AE20" s="44"/>
      <c r="AF20" s="44"/>
      <c r="AG20" s="44"/>
      <c r="AH20" s="22"/>
      <c r="AI20" s="22"/>
    </row>
    <row r="21" spans="1:35" ht="78.75" customHeight="1" x14ac:dyDescent="0.3">
      <c r="A21" s="606"/>
      <c r="B21" s="610" t="s">
        <v>265</v>
      </c>
      <c r="C21" s="611"/>
      <c r="D21" s="46">
        <v>35</v>
      </c>
      <c r="E21" s="10"/>
      <c r="F21" s="46">
        <v>35</v>
      </c>
      <c r="G21" s="10"/>
      <c r="H21" s="46">
        <v>35</v>
      </c>
      <c r="I21" s="10"/>
      <c r="J21" s="46">
        <v>35</v>
      </c>
      <c r="K21" s="10"/>
      <c r="L21" s="46">
        <v>35</v>
      </c>
      <c r="M21" s="10"/>
      <c r="N21" s="46">
        <v>35</v>
      </c>
      <c r="O21" s="10"/>
      <c r="P21" s="46">
        <v>35</v>
      </c>
      <c r="Q21" s="10"/>
      <c r="R21" s="46">
        <v>35</v>
      </c>
      <c r="S21" s="10"/>
      <c r="T21" s="46">
        <v>35</v>
      </c>
      <c r="U21" s="10"/>
      <c r="V21" s="46">
        <v>35</v>
      </c>
      <c r="W21" s="10"/>
      <c r="X21" s="46">
        <v>35</v>
      </c>
      <c r="Y21" s="10"/>
      <c r="Z21" s="46">
        <v>35</v>
      </c>
      <c r="AA21" s="10"/>
      <c r="AB21" s="603"/>
    </row>
    <row r="22" spans="1:35" ht="78.75" customHeight="1" x14ac:dyDescent="0.3">
      <c r="A22" s="606"/>
      <c r="B22" s="610" t="s">
        <v>272</v>
      </c>
      <c r="C22" s="611"/>
      <c r="D22" s="46">
        <v>12</v>
      </c>
      <c r="E22" s="10"/>
      <c r="F22" s="46">
        <v>12</v>
      </c>
      <c r="G22" s="10"/>
      <c r="H22" s="46">
        <v>12</v>
      </c>
      <c r="I22" s="10"/>
      <c r="J22" s="46">
        <v>12</v>
      </c>
      <c r="K22" s="10"/>
      <c r="L22" s="46">
        <v>12</v>
      </c>
      <c r="M22" s="10"/>
      <c r="N22" s="46">
        <v>12</v>
      </c>
      <c r="O22" s="10"/>
      <c r="P22" s="46">
        <v>12</v>
      </c>
      <c r="Q22" s="10"/>
      <c r="R22" s="46">
        <v>12</v>
      </c>
      <c r="S22" s="10"/>
      <c r="T22" s="46">
        <v>12</v>
      </c>
      <c r="U22" s="10"/>
      <c r="V22" s="46">
        <v>12</v>
      </c>
      <c r="W22" s="10"/>
      <c r="X22" s="46">
        <v>12</v>
      </c>
      <c r="Y22" s="10"/>
      <c r="Z22" s="46">
        <v>12</v>
      </c>
      <c r="AA22" s="10"/>
      <c r="AB22" s="603"/>
    </row>
    <row r="23" spans="1:35" ht="66.75" customHeight="1" thickBot="1" x14ac:dyDescent="0.35">
      <c r="A23" s="606"/>
      <c r="B23" s="612" t="s">
        <v>491</v>
      </c>
      <c r="C23" s="613"/>
      <c r="D23" s="47"/>
      <c r="E23" s="10"/>
      <c r="F23" s="47"/>
      <c r="G23" s="10"/>
      <c r="H23" s="47">
        <v>1</v>
      </c>
      <c r="I23" s="10"/>
      <c r="J23" s="47"/>
      <c r="K23" s="10"/>
      <c r="L23" s="47"/>
      <c r="M23" s="10"/>
      <c r="N23" s="47">
        <v>1</v>
      </c>
      <c r="O23" s="10"/>
      <c r="P23" s="47"/>
      <c r="Q23" s="10"/>
      <c r="R23" s="47"/>
      <c r="S23" s="10"/>
      <c r="T23" s="47">
        <v>1</v>
      </c>
      <c r="U23" s="10"/>
      <c r="V23" s="47"/>
      <c r="W23" s="10"/>
      <c r="X23" s="47"/>
      <c r="Y23" s="10"/>
      <c r="Z23" s="47">
        <v>1</v>
      </c>
      <c r="AA23" s="10"/>
      <c r="AB23" s="603"/>
    </row>
    <row r="24" spans="1:35" ht="66" customHeight="1" x14ac:dyDescent="0.3">
      <c r="A24" s="605" t="s">
        <v>266</v>
      </c>
      <c r="B24" s="614" t="s">
        <v>267</v>
      </c>
      <c r="C24" s="615"/>
      <c r="D24" s="45">
        <v>2700</v>
      </c>
      <c r="E24" s="108"/>
      <c r="F24" s="45">
        <v>2700</v>
      </c>
      <c r="G24" s="108"/>
      <c r="H24" s="45">
        <v>2700</v>
      </c>
      <c r="I24" s="108"/>
      <c r="J24" s="45">
        <v>2700</v>
      </c>
      <c r="K24" s="108"/>
      <c r="L24" s="45">
        <v>2700</v>
      </c>
      <c r="M24" s="108"/>
      <c r="N24" s="45">
        <v>2700</v>
      </c>
      <c r="O24" s="108"/>
      <c r="P24" s="45">
        <v>2700</v>
      </c>
      <c r="Q24" s="108"/>
      <c r="R24" s="45">
        <v>2700</v>
      </c>
      <c r="S24" s="108"/>
      <c r="T24" s="45">
        <v>2700</v>
      </c>
      <c r="U24" s="108"/>
      <c r="V24" s="45">
        <v>2700</v>
      </c>
      <c r="W24" s="108"/>
      <c r="X24" s="45">
        <v>2700</v>
      </c>
      <c r="Y24" s="108"/>
      <c r="Z24" s="45">
        <v>2700</v>
      </c>
      <c r="AA24" s="108"/>
      <c r="AB24" s="604"/>
      <c r="AD24" s="44"/>
      <c r="AE24" s="44"/>
      <c r="AF24" s="44"/>
      <c r="AG24" s="44"/>
    </row>
    <row r="25" spans="1:35" ht="74.25" customHeight="1" x14ac:dyDescent="0.3">
      <c r="A25" s="606"/>
      <c r="B25" s="610" t="s">
        <v>268</v>
      </c>
      <c r="C25" s="611"/>
      <c r="D25" s="46">
        <v>30</v>
      </c>
      <c r="E25" s="109"/>
      <c r="F25" s="46">
        <v>30</v>
      </c>
      <c r="G25" s="10"/>
      <c r="H25" s="46">
        <v>30</v>
      </c>
      <c r="I25" s="10"/>
      <c r="J25" s="46">
        <v>30</v>
      </c>
      <c r="K25" s="109"/>
      <c r="L25" s="46">
        <v>30</v>
      </c>
      <c r="M25" s="10"/>
      <c r="N25" s="46">
        <v>30</v>
      </c>
      <c r="O25" s="10"/>
      <c r="P25" s="46">
        <v>30</v>
      </c>
      <c r="Q25" s="10"/>
      <c r="R25" s="46">
        <v>30</v>
      </c>
      <c r="S25" s="10"/>
      <c r="T25" s="46">
        <v>30</v>
      </c>
      <c r="U25" s="10"/>
      <c r="V25" s="46">
        <v>30</v>
      </c>
      <c r="W25" s="10"/>
      <c r="X25" s="46">
        <v>30</v>
      </c>
      <c r="Y25" s="10"/>
      <c r="Z25" s="46">
        <v>30</v>
      </c>
      <c r="AA25" s="10"/>
      <c r="AB25" s="604"/>
      <c r="AH25" s="34"/>
      <c r="AI25" s="34"/>
    </row>
    <row r="26" spans="1:35" ht="91.5" customHeight="1" x14ac:dyDescent="0.3">
      <c r="A26" s="606"/>
      <c r="B26" s="610" t="s">
        <v>388</v>
      </c>
      <c r="C26" s="611"/>
      <c r="D26" s="46">
        <v>250</v>
      </c>
      <c r="E26" s="109"/>
      <c r="F26" s="46">
        <v>250</v>
      </c>
      <c r="G26" s="10"/>
      <c r="H26" s="46">
        <v>250</v>
      </c>
      <c r="I26" s="10"/>
      <c r="J26" s="46">
        <v>250</v>
      </c>
      <c r="K26" s="109"/>
      <c r="L26" s="46">
        <v>250</v>
      </c>
      <c r="M26" s="10"/>
      <c r="N26" s="46">
        <v>250</v>
      </c>
      <c r="O26" s="10"/>
      <c r="P26" s="46">
        <v>250</v>
      </c>
      <c r="Q26" s="10"/>
      <c r="R26" s="46">
        <v>250</v>
      </c>
      <c r="S26" s="10"/>
      <c r="T26" s="46">
        <v>250</v>
      </c>
      <c r="U26" s="10"/>
      <c r="V26" s="46">
        <v>250</v>
      </c>
      <c r="W26" s="10"/>
      <c r="X26" s="46">
        <v>250</v>
      </c>
      <c r="Y26" s="10"/>
      <c r="Z26" s="46">
        <v>250</v>
      </c>
      <c r="AA26" s="10"/>
      <c r="AB26" s="604"/>
      <c r="AH26" s="34"/>
      <c r="AI26" s="34"/>
    </row>
    <row r="27" spans="1:35" ht="52.5" customHeight="1" x14ac:dyDescent="0.3">
      <c r="A27" s="606"/>
      <c r="B27" s="614" t="s">
        <v>492</v>
      </c>
      <c r="C27" s="615"/>
      <c r="D27" s="47">
        <v>20</v>
      </c>
      <c r="E27" s="10"/>
      <c r="F27" s="47">
        <v>20</v>
      </c>
      <c r="G27" s="10"/>
      <c r="H27" s="47">
        <v>20</v>
      </c>
      <c r="I27" s="10"/>
      <c r="J27" s="47">
        <v>20</v>
      </c>
      <c r="K27" s="10"/>
      <c r="L27" s="47">
        <v>20</v>
      </c>
      <c r="M27" s="143"/>
      <c r="N27" s="47">
        <v>20</v>
      </c>
      <c r="O27" s="10"/>
      <c r="P27" s="47">
        <v>20</v>
      </c>
      <c r="Q27" s="10"/>
      <c r="R27" s="47">
        <v>20</v>
      </c>
      <c r="S27" s="10"/>
      <c r="T27" s="47">
        <v>20</v>
      </c>
      <c r="U27" s="10"/>
      <c r="V27" s="47">
        <v>20</v>
      </c>
      <c r="W27" s="10"/>
      <c r="X27" s="47">
        <v>20</v>
      </c>
      <c r="Y27" s="10"/>
      <c r="Z27" s="47">
        <v>20</v>
      </c>
      <c r="AA27" s="10"/>
      <c r="AB27" s="604"/>
      <c r="AH27" s="34"/>
      <c r="AI27" s="34"/>
    </row>
    <row r="28" spans="1:35" ht="100.5" customHeight="1" x14ac:dyDescent="0.3">
      <c r="A28" s="606"/>
      <c r="B28" s="610" t="s">
        <v>269</v>
      </c>
      <c r="C28" s="611"/>
      <c r="D28" s="46">
        <v>3</v>
      </c>
      <c r="E28" s="10"/>
      <c r="F28" s="46">
        <v>3</v>
      </c>
      <c r="G28" s="10"/>
      <c r="H28" s="46">
        <v>3</v>
      </c>
      <c r="I28" s="10"/>
      <c r="J28" s="46">
        <v>3</v>
      </c>
      <c r="K28" s="10"/>
      <c r="L28" s="46">
        <v>3</v>
      </c>
      <c r="M28" s="10"/>
      <c r="N28" s="46">
        <v>3</v>
      </c>
      <c r="O28" s="10"/>
      <c r="P28" s="46">
        <v>3</v>
      </c>
      <c r="Q28" s="10"/>
      <c r="R28" s="46">
        <v>3</v>
      </c>
      <c r="S28" s="10"/>
      <c r="T28" s="46">
        <v>3</v>
      </c>
      <c r="U28" s="10"/>
      <c r="V28" s="46">
        <v>3</v>
      </c>
      <c r="W28" s="10"/>
      <c r="X28" s="46">
        <v>3</v>
      </c>
      <c r="Y28" s="10"/>
      <c r="Z28" s="46">
        <v>3</v>
      </c>
      <c r="AA28" s="10"/>
      <c r="AB28" s="604"/>
      <c r="AH28" s="34"/>
      <c r="AI28" s="34"/>
    </row>
    <row r="29" spans="1:35" ht="46.8" customHeight="1" x14ac:dyDescent="0.3">
      <c r="A29" s="606"/>
      <c r="B29" s="616" t="s">
        <v>270</v>
      </c>
      <c r="C29" s="617"/>
      <c r="D29" s="47">
        <v>8</v>
      </c>
      <c r="E29" s="10"/>
      <c r="F29" s="47">
        <v>8</v>
      </c>
      <c r="G29" s="10"/>
      <c r="H29" s="47">
        <v>8</v>
      </c>
      <c r="I29" s="10"/>
      <c r="J29" s="47">
        <v>8</v>
      </c>
      <c r="K29" s="10"/>
      <c r="L29" s="47">
        <v>8</v>
      </c>
      <c r="M29" s="10"/>
      <c r="N29" s="47">
        <v>8</v>
      </c>
      <c r="O29" s="10"/>
      <c r="P29" s="47">
        <v>8</v>
      </c>
      <c r="Q29" s="10"/>
      <c r="R29" s="47">
        <v>8</v>
      </c>
      <c r="S29" s="10"/>
      <c r="T29" s="47">
        <v>8</v>
      </c>
      <c r="U29" s="10"/>
      <c r="V29" s="47">
        <v>8</v>
      </c>
      <c r="W29" s="10"/>
      <c r="X29" s="47">
        <v>8</v>
      </c>
      <c r="Y29" s="10"/>
      <c r="Z29" s="47">
        <v>8</v>
      </c>
      <c r="AA29" s="10"/>
      <c r="AB29" s="604"/>
      <c r="AH29" s="34"/>
      <c r="AI29" s="34"/>
    </row>
    <row r="30" spans="1:35" ht="47.25" customHeight="1" thickBot="1" x14ac:dyDescent="0.35">
      <c r="A30" s="606"/>
      <c r="B30" s="610" t="s">
        <v>271</v>
      </c>
      <c r="C30" s="611"/>
      <c r="D30" s="46">
        <v>8</v>
      </c>
      <c r="E30" s="10"/>
      <c r="F30" s="46">
        <v>8</v>
      </c>
      <c r="G30" s="10"/>
      <c r="H30" s="46">
        <v>8</v>
      </c>
      <c r="I30" s="10"/>
      <c r="J30" s="46">
        <v>8</v>
      </c>
      <c r="K30" s="10"/>
      <c r="L30" s="46">
        <v>8</v>
      </c>
      <c r="M30" s="10"/>
      <c r="N30" s="46">
        <v>8</v>
      </c>
      <c r="O30" s="10"/>
      <c r="P30" s="46">
        <v>8</v>
      </c>
      <c r="Q30" s="10"/>
      <c r="R30" s="46">
        <v>8</v>
      </c>
      <c r="S30" s="10"/>
      <c r="T30" s="46">
        <v>8</v>
      </c>
      <c r="U30" s="10"/>
      <c r="V30" s="46">
        <v>8</v>
      </c>
      <c r="W30" s="10"/>
      <c r="X30" s="46">
        <v>8</v>
      </c>
      <c r="Y30" s="10"/>
      <c r="Z30" s="46">
        <v>8</v>
      </c>
      <c r="AA30" s="10"/>
      <c r="AB30" s="604"/>
    </row>
    <row r="31" spans="1:35" ht="53.25" customHeight="1" thickBot="1" x14ac:dyDescent="0.35">
      <c r="A31" s="421" t="s">
        <v>281</v>
      </c>
      <c r="B31" s="625" t="s">
        <v>493</v>
      </c>
      <c r="C31" s="626"/>
      <c r="D31" s="422">
        <v>31</v>
      </c>
      <c r="E31" s="423"/>
      <c r="F31" s="422">
        <v>28</v>
      </c>
      <c r="G31" s="423"/>
      <c r="H31" s="422">
        <v>31</v>
      </c>
      <c r="I31" s="423"/>
      <c r="J31" s="422">
        <v>30</v>
      </c>
      <c r="K31" s="423"/>
      <c r="L31" s="422">
        <v>31</v>
      </c>
      <c r="M31" s="423"/>
      <c r="N31" s="422">
        <v>30</v>
      </c>
      <c r="O31" s="423"/>
      <c r="P31" s="422">
        <v>31</v>
      </c>
      <c r="Q31" s="423"/>
      <c r="R31" s="422">
        <v>31</v>
      </c>
      <c r="S31" s="423"/>
      <c r="T31" s="422">
        <v>30</v>
      </c>
      <c r="U31" s="423"/>
      <c r="V31" s="422">
        <v>31</v>
      </c>
      <c r="W31" s="423"/>
      <c r="X31" s="422">
        <v>30</v>
      </c>
      <c r="Y31" s="423"/>
      <c r="Z31" s="422">
        <v>31</v>
      </c>
      <c r="AA31" s="424"/>
      <c r="AB31" s="132"/>
    </row>
    <row r="32" spans="1:35" x14ac:dyDescent="0.3">
      <c r="AB32" s="13"/>
      <c r="AD32" s="13"/>
      <c r="AE32" s="13"/>
      <c r="AF32" s="13"/>
      <c r="AG32" s="13"/>
    </row>
    <row r="33" spans="1:36" x14ac:dyDescent="0.3">
      <c r="M33" s="13"/>
    </row>
    <row r="34" spans="1:36" ht="15" thickBot="1" x14ac:dyDescent="0.35">
      <c r="K34" s="13">
        <f>J37*3</f>
        <v>1928199.6424999998</v>
      </c>
      <c r="L34" s="13">
        <f>K37+M37+O37</f>
        <v>0</v>
      </c>
      <c r="M34" s="13">
        <f>L34-K34</f>
        <v>-1928199.6424999998</v>
      </c>
    </row>
    <row r="35" spans="1:36" ht="50.25" customHeight="1" thickBot="1" x14ac:dyDescent="0.35">
      <c r="C35" s="629" t="s">
        <v>273</v>
      </c>
      <c r="D35" s="630"/>
      <c r="E35" s="630"/>
      <c r="F35" s="630"/>
      <c r="G35" s="630"/>
      <c r="H35" s="630"/>
      <c r="I35" s="630"/>
      <c r="J35" s="630"/>
      <c r="K35" s="630"/>
      <c r="L35" s="630"/>
      <c r="M35" s="630"/>
      <c r="N35" s="630"/>
      <c r="O35" s="630"/>
      <c r="P35" s="630"/>
      <c r="Q35" s="630"/>
      <c r="R35" s="630"/>
      <c r="S35" s="630"/>
      <c r="T35" s="630"/>
      <c r="U35" s="630"/>
      <c r="V35" s="630"/>
      <c r="W35" s="630"/>
      <c r="X35" s="630"/>
      <c r="Y35" s="630"/>
      <c r="Z35" s="630"/>
      <c r="AA35" s="630"/>
      <c r="AB35" s="630"/>
      <c r="AC35" s="630"/>
      <c r="AD35" s="630"/>
      <c r="AE35" s="630"/>
      <c r="AF35" s="630"/>
      <c r="AG35" s="630"/>
      <c r="AH35" s="631"/>
      <c r="AI35" s="407"/>
    </row>
    <row r="36" spans="1:36" ht="28.2" thickBot="1" x14ac:dyDescent="0.35">
      <c r="C36" s="632" t="s">
        <v>274</v>
      </c>
      <c r="D36" s="633"/>
      <c r="E36" s="633"/>
      <c r="F36" s="633"/>
      <c r="G36" s="633"/>
      <c r="H36" s="634"/>
      <c r="I36" s="242" t="s">
        <v>275</v>
      </c>
      <c r="J36" s="243" t="s">
        <v>248</v>
      </c>
      <c r="K36" s="243" t="s">
        <v>249</v>
      </c>
      <c r="L36" s="243" t="s">
        <v>276</v>
      </c>
      <c r="M36" s="243" t="s">
        <v>249</v>
      </c>
      <c r="N36" s="243" t="s">
        <v>251</v>
      </c>
      <c r="O36" s="243" t="s">
        <v>277</v>
      </c>
      <c r="P36" s="243" t="s">
        <v>252</v>
      </c>
      <c r="Q36" s="243" t="s">
        <v>277</v>
      </c>
      <c r="R36" s="243" t="s">
        <v>253</v>
      </c>
      <c r="S36" s="243" t="s">
        <v>249</v>
      </c>
      <c r="T36" s="244" t="s">
        <v>254</v>
      </c>
      <c r="U36" s="244" t="s">
        <v>249</v>
      </c>
      <c r="V36" s="243" t="s">
        <v>255</v>
      </c>
      <c r="W36" s="243" t="s">
        <v>277</v>
      </c>
      <c r="X36" s="243" t="s">
        <v>256</v>
      </c>
      <c r="Y36" s="243" t="s">
        <v>277</v>
      </c>
      <c r="Z36" s="243" t="s">
        <v>257</v>
      </c>
      <c r="AA36" s="243" t="s">
        <v>277</v>
      </c>
      <c r="AB36" s="243" t="s">
        <v>258</v>
      </c>
      <c r="AC36" s="243" t="s">
        <v>277</v>
      </c>
      <c r="AD36" s="243" t="s">
        <v>259</v>
      </c>
      <c r="AE36" s="243" t="s">
        <v>277</v>
      </c>
      <c r="AF36" s="243" t="s">
        <v>260</v>
      </c>
      <c r="AG36" s="243" t="s">
        <v>277</v>
      </c>
      <c r="AH36" s="529" t="s">
        <v>278</v>
      </c>
      <c r="AI36" s="243" t="s">
        <v>249</v>
      </c>
      <c r="AJ36" s="409" t="s">
        <v>383</v>
      </c>
    </row>
    <row r="37" spans="1:36" ht="25.2" customHeight="1" thickBot="1" x14ac:dyDescent="0.35">
      <c r="C37" s="635"/>
      <c r="D37" s="636"/>
      <c r="E37" s="636"/>
      <c r="F37" s="636"/>
      <c r="G37" s="636"/>
      <c r="H37" s="637"/>
      <c r="I37" s="530">
        <f>I38+I81+I123</f>
        <v>7773945.0700000003</v>
      </c>
      <c r="J37" s="530">
        <f t="shared" ref="J37:AG37" si="0">J38+J81+J123</f>
        <v>642733.21416666661</v>
      </c>
      <c r="K37" s="530">
        <f t="shared" si="0"/>
        <v>0</v>
      </c>
      <c r="L37" s="530">
        <f t="shared" si="0"/>
        <v>642733.21416666661</v>
      </c>
      <c r="M37" s="530">
        <f t="shared" si="0"/>
        <v>0</v>
      </c>
      <c r="N37" s="530">
        <f t="shared" si="0"/>
        <v>642733.21416666661</v>
      </c>
      <c r="O37" s="530">
        <f t="shared" si="0"/>
        <v>0</v>
      </c>
      <c r="P37" s="530">
        <f t="shared" si="0"/>
        <v>642733.21416666661</v>
      </c>
      <c r="Q37" s="530">
        <f t="shared" si="0"/>
        <v>0</v>
      </c>
      <c r="R37" s="530">
        <f t="shared" si="0"/>
        <v>642733.21416666661</v>
      </c>
      <c r="S37" s="530">
        <f t="shared" si="0"/>
        <v>0</v>
      </c>
      <c r="T37" s="530">
        <f t="shared" si="0"/>
        <v>642733.21416666661</v>
      </c>
      <c r="U37" s="530">
        <f t="shared" si="0"/>
        <v>0</v>
      </c>
      <c r="V37" s="530">
        <f t="shared" si="0"/>
        <v>642733.21416666661</v>
      </c>
      <c r="W37" s="530">
        <f t="shared" si="0"/>
        <v>0</v>
      </c>
      <c r="X37" s="530">
        <f t="shared" si="0"/>
        <v>642733.21416666661</v>
      </c>
      <c r="Y37" s="530">
        <f t="shared" si="0"/>
        <v>0</v>
      </c>
      <c r="Z37" s="530">
        <f t="shared" si="0"/>
        <v>642733.21416666661</v>
      </c>
      <c r="AA37" s="530">
        <f t="shared" si="0"/>
        <v>0</v>
      </c>
      <c r="AB37" s="530">
        <f t="shared" si="0"/>
        <v>642733.21416666661</v>
      </c>
      <c r="AC37" s="530">
        <f t="shared" si="0"/>
        <v>0</v>
      </c>
      <c r="AD37" s="530">
        <f t="shared" si="0"/>
        <v>642733.21416666661</v>
      </c>
      <c r="AE37" s="530">
        <f t="shared" si="0"/>
        <v>0</v>
      </c>
      <c r="AF37" s="530">
        <f t="shared" si="0"/>
        <v>642733.21416666661</v>
      </c>
      <c r="AG37" s="530">
        <f t="shared" si="0"/>
        <v>0</v>
      </c>
      <c r="AH37" s="48">
        <f>J37+L37+N37+P37+R37+T37+V37+X37+Z37+AB37+AD37+AF37</f>
        <v>7712798.5699999975</v>
      </c>
      <c r="AI37" s="48">
        <f>K37+M37+O37+Q37+S37+U37+W37+Y37+AA37+AC37+AE37+AG37</f>
        <v>0</v>
      </c>
      <c r="AJ37" s="13">
        <f>I37</f>
        <v>7773945.0700000003</v>
      </c>
    </row>
    <row r="38" spans="1:36" ht="33.6" thickBot="1" x14ac:dyDescent="0.35">
      <c r="C38" s="638" t="s">
        <v>273</v>
      </c>
      <c r="D38" s="639"/>
      <c r="E38" s="639"/>
      <c r="F38" s="639"/>
      <c r="G38" s="639"/>
      <c r="H38" s="640"/>
      <c r="I38" s="262">
        <f>I39+I48+I61+I77</f>
        <v>1530869.48</v>
      </c>
      <c r="J38" s="262">
        <f>J39+J48+J61+J77</f>
        <v>127572.45666666667</v>
      </c>
      <c r="K38" s="262">
        <f t="shared" ref="K38:M38" si="1">K39+K48+K61+K77</f>
        <v>0</v>
      </c>
      <c r="L38" s="262">
        <f>L39+L48+L61+L77</f>
        <v>127572.45666666667</v>
      </c>
      <c r="M38" s="262">
        <f t="shared" si="1"/>
        <v>0</v>
      </c>
      <c r="N38" s="262">
        <f t="shared" ref="N38:AF38" si="2">N39+N48+N61+N77</f>
        <v>127572.45666666667</v>
      </c>
      <c r="O38" s="262">
        <f t="shared" si="2"/>
        <v>0</v>
      </c>
      <c r="P38" s="262">
        <f t="shared" si="2"/>
        <v>127572.45666666667</v>
      </c>
      <c r="Q38" s="262">
        <f t="shared" si="2"/>
        <v>0</v>
      </c>
      <c r="R38" s="262">
        <f t="shared" si="2"/>
        <v>127572.45666666667</v>
      </c>
      <c r="S38" s="262">
        <f t="shared" si="2"/>
        <v>0</v>
      </c>
      <c r="T38" s="262">
        <f t="shared" si="2"/>
        <v>127572.45666666667</v>
      </c>
      <c r="U38" s="262">
        <f t="shared" si="2"/>
        <v>0</v>
      </c>
      <c r="V38" s="262">
        <f t="shared" si="2"/>
        <v>127572.45666666667</v>
      </c>
      <c r="W38" s="262">
        <f t="shared" si="2"/>
        <v>0</v>
      </c>
      <c r="X38" s="262">
        <f t="shared" si="2"/>
        <v>127572.45666666667</v>
      </c>
      <c r="Y38" s="262">
        <f t="shared" si="2"/>
        <v>0</v>
      </c>
      <c r="Z38" s="262">
        <f t="shared" si="2"/>
        <v>127572.45666666667</v>
      </c>
      <c r="AA38" s="262">
        <f t="shared" si="2"/>
        <v>0</v>
      </c>
      <c r="AB38" s="262">
        <f t="shared" si="2"/>
        <v>127572.45666666667</v>
      </c>
      <c r="AC38" s="262">
        <f t="shared" si="2"/>
        <v>0</v>
      </c>
      <c r="AD38" s="262">
        <f t="shared" si="2"/>
        <v>127572.45666666667</v>
      </c>
      <c r="AE38" s="262">
        <f t="shared" si="2"/>
        <v>0</v>
      </c>
      <c r="AF38" s="262">
        <f t="shared" si="2"/>
        <v>127572.45666666667</v>
      </c>
      <c r="AG38" s="262">
        <f t="shared" ref="AG38:AJ38" si="3">AG39+AG48+AG61+AG77</f>
        <v>0</v>
      </c>
      <c r="AH38" s="48">
        <f>J38+L38+N38+P38+R38+T38+V38+X38+Z38+AB38+AD38+AF38</f>
        <v>1530869.4799999995</v>
      </c>
      <c r="AI38" s="262">
        <f t="shared" si="3"/>
        <v>1530869.4799999997</v>
      </c>
      <c r="AJ38" s="262">
        <f t="shared" si="3"/>
        <v>0</v>
      </c>
    </row>
    <row r="39" spans="1:36" ht="71.25" customHeight="1" x14ac:dyDescent="0.3">
      <c r="A39" s="49">
        <v>1000</v>
      </c>
      <c r="B39" s="49"/>
      <c r="C39" s="50" t="s">
        <v>90</v>
      </c>
      <c r="D39" s="51" t="s">
        <v>91</v>
      </c>
      <c r="E39" s="52" t="s">
        <v>87</v>
      </c>
      <c r="F39" s="52" t="s">
        <v>87</v>
      </c>
      <c r="G39" s="53"/>
      <c r="H39" s="554"/>
      <c r="I39" s="566">
        <f>SUM(I40:I47)</f>
        <v>1056942.1499999999</v>
      </c>
      <c r="J39" s="552">
        <f>I39/12</f>
        <v>88078.512499999997</v>
      </c>
      <c r="K39" s="567"/>
      <c r="L39" s="552">
        <f t="shared" ref="L39:AF39" si="4">SUM(L40:L47)</f>
        <v>88078.512499999997</v>
      </c>
      <c r="M39" s="568">
        <f>SUM(M40:M47)</f>
        <v>0</v>
      </c>
      <c r="N39" s="552">
        <f>SUM(N40:N47)</f>
        <v>88078.512499999997</v>
      </c>
      <c r="O39" s="567">
        <f t="shared" si="4"/>
        <v>0</v>
      </c>
      <c r="P39" s="552">
        <f t="shared" si="4"/>
        <v>88078.512499999997</v>
      </c>
      <c r="Q39" s="567">
        <f t="shared" si="4"/>
        <v>0</v>
      </c>
      <c r="R39" s="552">
        <f t="shared" si="4"/>
        <v>88078.512499999997</v>
      </c>
      <c r="S39" s="567">
        <f t="shared" si="4"/>
        <v>0</v>
      </c>
      <c r="T39" s="552">
        <f t="shared" si="4"/>
        <v>88078.512499999997</v>
      </c>
      <c r="U39" s="567">
        <f t="shared" si="4"/>
        <v>0</v>
      </c>
      <c r="V39" s="552">
        <f t="shared" si="4"/>
        <v>88078.512499999997</v>
      </c>
      <c r="W39" s="567">
        <f t="shared" si="4"/>
        <v>0</v>
      </c>
      <c r="X39" s="552">
        <f t="shared" si="4"/>
        <v>88078.512499999997</v>
      </c>
      <c r="Y39" s="567">
        <f t="shared" si="4"/>
        <v>0</v>
      </c>
      <c r="Z39" s="552">
        <f t="shared" si="4"/>
        <v>88078.512499999997</v>
      </c>
      <c r="AA39" s="567">
        <f t="shared" si="4"/>
        <v>0</v>
      </c>
      <c r="AB39" s="552">
        <f t="shared" si="4"/>
        <v>88078.512499999997</v>
      </c>
      <c r="AC39" s="567">
        <f t="shared" si="4"/>
        <v>0</v>
      </c>
      <c r="AD39" s="552">
        <f t="shared" si="4"/>
        <v>88078.512499999997</v>
      </c>
      <c r="AE39" s="567">
        <f t="shared" si="4"/>
        <v>0</v>
      </c>
      <c r="AF39" s="552">
        <f t="shared" si="4"/>
        <v>88078.512499999997</v>
      </c>
      <c r="AG39" s="567"/>
      <c r="AH39" s="550">
        <f>J39+L39+N39+P39+R39+T39+V39+X39+Z39+AB39+AD39+AF39</f>
        <v>1056942.1499999997</v>
      </c>
      <c r="AI39" s="408">
        <f>J39+L39+N39+P39+R39+T39+V39+X39+Z39+AB39+AD39+AF39</f>
        <v>1056942.1499999997</v>
      </c>
    </row>
    <row r="40" spans="1:36" ht="58.8" customHeight="1" x14ac:dyDescent="0.3">
      <c r="A40" s="11">
        <v>1131</v>
      </c>
      <c r="B40" s="112"/>
      <c r="C40" s="54" t="s">
        <v>94</v>
      </c>
      <c r="D40" s="55" t="s">
        <v>95</v>
      </c>
      <c r="E40" s="56" t="s">
        <v>87</v>
      </c>
      <c r="F40" s="56" t="s">
        <v>87</v>
      </c>
      <c r="G40" s="57"/>
      <c r="H40" s="555"/>
      <c r="I40" s="425">
        <v>754640.22</v>
      </c>
      <c r="J40" s="504">
        <f>I40/12</f>
        <v>62886.684999999998</v>
      </c>
      <c r="K40" s="569"/>
      <c r="L40" s="504">
        <f>I40/12</f>
        <v>62886.684999999998</v>
      </c>
      <c r="M40" s="522"/>
      <c r="N40" s="504">
        <f>I40/12</f>
        <v>62886.684999999998</v>
      </c>
      <c r="O40" s="522"/>
      <c r="P40" s="504">
        <f>I40/12</f>
        <v>62886.684999999998</v>
      </c>
      <c r="Q40" s="522"/>
      <c r="R40" s="504">
        <f>I40/12</f>
        <v>62886.684999999998</v>
      </c>
      <c r="S40" s="522"/>
      <c r="T40" s="504">
        <f>I40/12</f>
        <v>62886.684999999998</v>
      </c>
      <c r="U40" s="110"/>
      <c r="V40" s="504">
        <f>I40/12</f>
        <v>62886.684999999998</v>
      </c>
      <c r="W40" s="128"/>
      <c r="X40" s="504">
        <f>V40</f>
        <v>62886.684999999998</v>
      </c>
      <c r="Y40" s="110"/>
      <c r="Z40" s="504">
        <f>I40/12</f>
        <v>62886.684999999998</v>
      </c>
      <c r="AA40" s="110"/>
      <c r="AB40" s="504">
        <f>I40/12</f>
        <v>62886.684999999998</v>
      </c>
      <c r="AC40" s="110"/>
      <c r="AD40" s="504">
        <f>I40/12</f>
        <v>62886.684999999998</v>
      </c>
      <c r="AE40" s="110"/>
      <c r="AF40" s="504">
        <f>I40/12</f>
        <v>62886.684999999998</v>
      </c>
      <c r="AG40" s="62"/>
      <c r="AH40" s="550">
        <f t="shared" ref="AH40:AH104" si="5">J40+L40+N40+P40+R40+T40+V40+X40+Z40+AB40+AD40+AF40</f>
        <v>754640.2200000002</v>
      </c>
      <c r="AI40" s="408">
        <f t="shared" ref="AI40:AI104" si="6">J40+L40+N40+P40+R40+T40+V40+X40+Z40+AB40+AD40+AF40</f>
        <v>754640.2200000002</v>
      </c>
    </row>
    <row r="41" spans="1:36" ht="57" customHeight="1" x14ac:dyDescent="0.3">
      <c r="A41" s="11">
        <v>1312</v>
      </c>
      <c r="B41" s="11"/>
      <c r="C41" s="54" t="s">
        <v>495</v>
      </c>
      <c r="D41" s="59" t="s">
        <v>98</v>
      </c>
      <c r="E41" s="60" t="s">
        <v>87</v>
      </c>
      <c r="F41" s="60" t="s">
        <v>87</v>
      </c>
      <c r="G41" s="63"/>
      <c r="H41" s="556"/>
      <c r="I41" s="425">
        <v>24339.5</v>
      </c>
      <c r="J41" s="504">
        <f t="shared" ref="J41:J47" si="7">I41/12</f>
        <v>2028.2916666666667</v>
      </c>
      <c r="K41" s="569"/>
      <c r="L41" s="504">
        <f t="shared" ref="L41:L47" si="8">I41/12</f>
        <v>2028.2916666666667</v>
      </c>
      <c r="M41" s="506"/>
      <c r="N41" s="504">
        <f t="shared" ref="N41:N47" si="9">I41/12</f>
        <v>2028.2916666666667</v>
      </c>
      <c r="O41" s="506"/>
      <c r="P41" s="504">
        <f t="shared" ref="P41:P47" si="10">I41/12</f>
        <v>2028.2916666666667</v>
      </c>
      <c r="Q41" s="522"/>
      <c r="R41" s="504">
        <f t="shared" ref="R41:R47" si="11">I41/12</f>
        <v>2028.2916666666667</v>
      </c>
      <c r="S41" s="522"/>
      <c r="T41" s="504">
        <f t="shared" ref="T41:T47" si="12">I41/12</f>
        <v>2028.2916666666667</v>
      </c>
      <c r="U41" s="110"/>
      <c r="V41" s="504">
        <f t="shared" ref="V41:V47" si="13">I41/12</f>
        <v>2028.2916666666667</v>
      </c>
      <c r="W41" s="128"/>
      <c r="X41" s="504">
        <f>I41/12</f>
        <v>2028.2916666666667</v>
      </c>
      <c r="Y41" s="110"/>
      <c r="Z41" s="504">
        <f t="shared" ref="Z41:Z47" si="14">I41/12</f>
        <v>2028.2916666666667</v>
      </c>
      <c r="AA41" s="507"/>
      <c r="AB41" s="504">
        <f t="shared" ref="AB41:AB47" si="15">I41/12</f>
        <v>2028.2916666666667</v>
      </c>
      <c r="AC41" s="507"/>
      <c r="AD41" s="504">
        <f t="shared" ref="AD41:AD47" si="16">I41/12</f>
        <v>2028.2916666666667</v>
      </c>
      <c r="AE41" s="110"/>
      <c r="AF41" s="504">
        <f t="shared" ref="AF41:AF47" si="17">I41/12</f>
        <v>2028.2916666666667</v>
      </c>
      <c r="AG41" s="62"/>
      <c r="AH41" s="550">
        <f t="shared" si="5"/>
        <v>24339.500000000004</v>
      </c>
      <c r="AI41" s="408">
        <f t="shared" si="6"/>
        <v>24339.500000000004</v>
      </c>
    </row>
    <row r="42" spans="1:36" ht="56.4" customHeight="1" x14ac:dyDescent="0.3">
      <c r="A42" s="11">
        <v>1321</v>
      </c>
      <c r="B42" s="11"/>
      <c r="C42" s="54" t="s">
        <v>97</v>
      </c>
      <c r="D42" s="59" t="s">
        <v>99</v>
      </c>
      <c r="E42" s="60" t="s">
        <v>87</v>
      </c>
      <c r="F42" s="60" t="s">
        <v>87</v>
      </c>
      <c r="G42" s="64"/>
      <c r="H42" s="556"/>
      <c r="I42" s="425">
        <v>62025.22</v>
      </c>
      <c r="J42" s="504">
        <f t="shared" si="7"/>
        <v>5168.7683333333334</v>
      </c>
      <c r="K42" s="569"/>
      <c r="L42" s="504">
        <f t="shared" si="8"/>
        <v>5168.7683333333334</v>
      </c>
      <c r="M42" s="506"/>
      <c r="N42" s="504">
        <f t="shared" si="9"/>
        <v>5168.7683333333334</v>
      </c>
      <c r="O42" s="506"/>
      <c r="P42" s="504">
        <f t="shared" si="10"/>
        <v>5168.7683333333334</v>
      </c>
      <c r="Q42" s="522"/>
      <c r="R42" s="504">
        <f t="shared" si="11"/>
        <v>5168.7683333333334</v>
      </c>
      <c r="S42" s="522"/>
      <c r="T42" s="504">
        <f t="shared" si="12"/>
        <v>5168.7683333333334</v>
      </c>
      <c r="U42" s="110"/>
      <c r="V42" s="504">
        <f t="shared" si="13"/>
        <v>5168.7683333333334</v>
      </c>
      <c r="W42" s="128"/>
      <c r="X42" s="504">
        <f t="shared" ref="X42:X47" si="18">I42/12</f>
        <v>5168.7683333333334</v>
      </c>
      <c r="Y42" s="110"/>
      <c r="Z42" s="504">
        <f t="shared" si="14"/>
        <v>5168.7683333333334</v>
      </c>
      <c r="AA42" s="507"/>
      <c r="AB42" s="504">
        <f t="shared" si="15"/>
        <v>5168.7683333333334</v>
      </c>
      <c r="AC42" s="507"/>
      <c r="AD42" s="504">
        <f t="shared" si="16"/>
        <v>5168.7683333333334</v>
      </c>
      <c r="AE42" s="110"/>
      <c r="AF42" s="504">
        <f t="shared" si="17"/>
        <v>5168.7683333333334</v>
      </c>
      <c r="AG42" s="62"/>
      <c r="AH42" s="550">
        <f t="shared" si="5"/>
        <v>62025.22</v>
      </c>
      <c r="AI42" s="408">
        <f t="shared" si="6"/>
        <v>62025.22</v>
      </c>
    </row>
    <row r="43" spans="1:36" ht="56.4" customHeight="1" x14ac:dyDescent="0.3">
      <c r="A43" s="11">
        <v>1322</v>
      </c>
      <c r="B43" s="11"/>
      <c r="C43" s="54" t="s">
        <v>100</v>
      </c>
      <c r="D43" s="59" t="s">
        <v>173</v>
      </c>
      <c r="E43" s="60" t="s">
        <v>87</v>
      </c>
      <c r="F43" s="60" t="s">
        <v>87</v>
      </c>
      <c r="G43" s="64"/>
      <c r="H43" s="556"/>
      <c r="I43" s="425">
        <v>5202.5200000000004</v>
      </c>
      <c r="J43" s="504">
        <f t="shared" si="7"/>
        <v>433.54333333333335</v>
      </c>
      <c r="K43" s="569"/>
      <c r="L43" s="504">
        <f t="shared" si="8"/>
        <v>433.54333333333335</v>
      </c>
      <c r="M43" s="506"/>
      <c r="N43" s="504">
        <f t="shared" si="9"/>
        <v>433.54333333333335</v>
      </c>
      <c r="O43" s="506"/>
      <c r="P43" s="504">
        <f t="shared" ref="P43" si="19">I43/12</f>
        <v>433.54333333333335</v>
      </c>
      <c r="Q43" s="522"/>
      <c r="R43" s="504">
        <f t="shared" ref="R43" si="20">I43/12</f>
        <v>433.54333333333335</v>
      </c>
      <c r="S43" s="522"/>
      <c r="T43" s="504">
        <f t="shared" ref="T43" si="21">I43/12</f>
        <v>433.54333333333335</v>
      </c>
      <c r="U43" s="110"/>
      <c r="V43" s="504">
        <f t="shared" ref="V43" si="22">I43/12</f>
        <v>433.54333333333335</v>
      </c>
      <c r="W43" s="128"/>
      <c r="X43" s="504">
        <f t="shared" ref="X43" si="23">I43/12</f>
        <v>433.54333333333335</v>
      </c>
      <c r="Y43" s="110"/>
      <c r="Z43" s="504">
        <f t="shared" ref="Z43" si="24">I43/12</f>
        <v>433.54333333333335</v>
      </c>
      <c r="AA43" s="507"/>
      <c r="AB43" s="504">
        <f t="shared" ref="AB43" si="25">I43/12</f>
        <v>433.54333333333335</v>
      </c>
      <c r="AC43" s="507"/>
      <c r="AD43" s="504">
        <f t="shared" ref="AD43" si="26">I43/12</f>
        <v>433.54333333333335</v>
      </c>
      <c r="AE43" s="110"/>
      <c r="AF43" s="504">
        <f t="shared" ref="AF43" si="27">I43/12</f>
        <v>433.54333333333335</v>
      </c>
      <c r="AG43" s="62"/>
      <c r="AH43" s="550"/>
      <c r="AI43" s="408"/>
    </row>
    <row r="44" spans="1:36" ht="59.4" customHeight="1" x14ac:dyDescent="0.3">
      <c r="A44" s="11">
        <v>1323</v>
      </c>
      <c r="B44" s="11"/>
      <c r="C44" s="54" t="s">
        <v>102</v>
      </c>
      <c r="D44" s="59" t="s">
        <v>101</v>
      </c>
      <c r="E44" s="60" t="s">
        <v>87</v>
      </c>
      <c r="F44" s="60" t="s">
        <v>87</v>
      </c>
      <c r="G44" s="61"/>
      <c r="H44" s="556"/>
      <c r="I44" s="425">
        <v>93037.83</v>
      </c>
      <c r="J44" s="504">
        <f t="shared" si="7"/>
        <v>7753.1525000000001</v>
      </c>
      <c r="K44" s="569"/>
      <c r="L44" s="504">
        <f t="shared" si="8"/>
        <v>7753.1525000000001</v>
      </c>
      <c r="M44" s="506"/>
      <c r="N44" s="504">
        <f t="shared" si="9"/>
        <v>7753.1525000000001</v>
      </c>
      <c r="O44" s="506"/>
      <c r="P44" s="504">
        <f t="shared" si="10"/>
        <v>7753.1525000000001</v>
      </c>
      <c r="Q44" s="522"/>
      <c r="R44" s="504">
        <f t="shared" si="11"/>
        <v>7753.1525000000001</v>
      </c>
      <c r="S44" s="522"/>
      <c r="T44" s="504">
        <f t="shared" si="12"/>
        <v>7753.1525000000001</v>
      </c>
      <c r="U44" s="110"/>
      <c r="V44" s="504">
        <f t="shared" si="13"/>
        <v>7753.1525000000001</v>
      </c>
      <c r="W44" s="128"/>
      <c r="X44" s="504">
        <f t="shared" si="18"/>
        <v>7753.1525000000001</v>
      </c>
      <c r="Y44" s="110"/>
      <c r="Z44" s="504">
        <f t="shared" si="14"/>
        <v>7753.1525000000001</v>
      </c>
      <c r="AA44" s="507"/>
      <c r="AB44" s="504">
        <f t="shared" si="15"/>
        <v>7753.1525000000001</v>
      </c>
      <c r="AC44" s="507"/>
      <c r="AD44" s="504">
        <f t="shared" si="16"/>
        <v>7753.1525000000001</v>
      </c>
      <c r="AE44" s="110"/>
      <c r="AF44" s="504">
        <f t="shared" si="17"/>
        <v>7753.1525000000001</v>
      </c>
      <c r="AG44" s="62"/>
      <c r="AH44" s="550">
        <f t="shared" si="5"/>
        <v>93037.829999999973</v>
      </c>
      <c r="AI44" s="408">
        <f t="shared" si="6"/>
        <v>93037.829999999973</v>
      </c>
    </row>
    <row r="45" spans="1:36" ht="62.25" customHeight="1" x14ac:dyDescent="0.3">
      <c r="A45" s="11">
        <v>1331</v>
      </c>
      <c r="B45" s="11"/>
      <c r="C45" s="54" t="s">
        <v>104</v>
      </c>
      <c r="D45" s="59" t="s">
        <v>103</v>
      </c>
      <c r="E45" s="60" t="s">
        <v>87</v>
      </c>
      <c r="F45" s="60" t="s">
        <v>87</v>
      </c>
      <c r="G45" s="61"/>
      <c r="H45" s="556"/>
      <c r="I45" s="425">
        <v>6848.1</v>
      </c>
      <c r="J45" s="504">
        <f t="shared" si="7"/>
        <v>570.67500000000007</v>
      </c>
      <c r="K45" s="505"/>
      <c r="L45" s="504">
        <f t="shared" si="8"/>
        <v>570.67500000000007</v>
      </c>
      <c r="M45" s="522"/>
      <c r="N45" s="504">
        <f t="shared" si="9"/>
        <v>570.67500000000007</v>
      </c>
      <c r="O45" s="522"/>
      <c r="P45" s="504">
        <f t="shared" si="10"/>
        <v>570.67500000000007</v>
      </c>
      <c r="Q45" s="522"/>
      <c r="R45" s="504">
        <f t="shared" si="11"/>
        <v>570.67500000000007</v>
      </c>
      <c r="S45" s="522"/>
      <c r="T45" s="504">
        <f t="shared" si="12"/>
        <v>570.67500000000007</v>
      </c>
      <c r="U45" s="110"/>
      <c r="V45" s="504">
        <f t="shared" si="13"/>
        <v>570.67500000000007</v>
      </c>
      <c r="W45" s="128"/>
      <c r="X45" s="504">
        <f t="shared" si="18"/>
        <v>570.67500000000007</v>
      </c>
      <c r="Y45" s="507"/>
      <c r="Z45" s="504">
        <f t="shared" si="14"/>
        <v>570.67500000000007</v>
      </c>
      <c r="AA45" s="507"/>
      <c r="AB45" s="504">
        <f t="shared" si="15"/>
        <v>570.67500000000007</v>
      </c>
      <c r="AC45" s="507"/>
      <c r="AD45" s="504">
        <f t="shared" si="16"/>
        <v>570.67500000000007</v>
      </c>
      <c r="AE45" s="110"/>
      <c r="AF45" s="504">
        <f t="shared" si="17"/>
        <v>570.67500000000007</v>
      </c>
      <c r="AG45" s="62"/>
      <c r="AH45" s="550">
        <f t="shared" si="5"/>
        <v>6848.1000000000013</v>
      </c>
      <c r="AI45" s="408">
        <f t="shared" si="6"/>
        <v>6848.1000000000013</v>
      </c>
    </row>
    <row r="46" spans="1:36" ht="69.75" customHeight="1" x14ac:dyDescent="0.3">
      <c r="A46" s="11">
        <v>1522</v>
      </c>
      <c r="B46" s="11"/>
      <c r="C46" s="54" t="s">
        <v>106</v>
      </c>
      <c r="D46" s="59" t="s">
        <v>105</v>
      </c>
      <c r="E46" s="60" t="s">
        <v>87</v>
      </c>
      <c r="F46" s="60" t="s">
        <v>87</v>
      </c>
      <c r="G46" s="61"/>
      <c r="H46" s="556"/>
      <c r="I46" s="425">
        <v>60848.76</v>
      </c>
      <c r="J46" s="504">
        <f t="shared" si="7"/>
        <v>5070.7300000000005</v>
      </c>
      <c r="K46" s="505"/>
      <c r="L46" s="504">
        <f t="shared" si="8"/>
        <v>5070.7300000000005</v>
      </c>
      <c r="M46" s="522"/>
      <c r="N46" s="504">
        <f t="shared" si="9"/>
        <v>5070.7300000000005</v>
      </c>
      <c r="O46" s="522"/>
      <c r="P46" s="504">
        <f t="shared" si="10"/>
        <v>5070.7300000000005</v>
      </c>
      <c r="Q46" s="522"/>
      <c r="R46" s="504">
        <f t="shared" si="11"/>
        <v>5070.7300000000005</v>
      </c>
      <c r="S46" s="522"/>
      <c r="T46" s="504">
        <f t="shared" si="12"/>
        <v>5070.7300000000005</v>
      </c>
      <c r="U46" s="110"/>
      <c r="V46" s="504">
        <f t="shared" si="13"/>
        <v>5070.7300000000005</v>
      </c>
      <c r="W46" s="128"/>
      <c r="X46" s="504">
        <f t="shared" si="18"/>
        <v>5070.7300000000005</v>
      </c>
      <c r="Y46" s="110"/>
      <c r="Z46" s="504">
        <f t="shared" si="14"/>
        <v>5070.7300000000005</v>
      </c>
      <c r="AA46" s="507"/>
      <c r="AB46" s="504">
        <f t="shared" si="15"/>
        <v>5070.7300000000005</v>
      </c>
      <c r="AC46" s="507"/>
      <c r="AD46" s="504">
        <f t="shared" si="16"/>
        <v>5070.7300000000005</v>
      </c>
      <c r="AE46" s="110"/>
      <c r="AF46" s="504">
        <f t="shared" si="17"/>
        <v>5070.7300000000005</v>
      </c>
      <c r="AG46" s="62"/>
      <c r="AH46" s="550">
        <f t="shared" si="5"/>
        <v>60848.760000000017</v>
      </c>
      <c r="AI46" s="408">
        <f t="shared" si="6"/>
        <v>60848.760000000017</v>
      </c>
    </row>
    <row r="47" spans="1:36" ht="67.5" customHeight="1" x14ac:dyDescent="0.3">
      <c r="A47" s="11">
        <v>1541</v>
      </c>
      <c r="B47" s="11"/>
      <c r="C47" s="54" t="s">
        <v>708</v>
      </c>
      <c r="D47" s="59" t="s">
        <v>107</v>
      </c>
      <c r="E47" s="60" t="s">
        <v>87</v>
      </c>
      <c r="F47" s="60" t="s">
        <v>87</v>
      </c>
      <c r="G47" s="61"/>
      <c r="H47" s="557"/>
      <c r="I47" s="425">
        <v>50000</v>
      </c>
      <c r="J47" s="504">
        <f t="shared" si="7"/>
        <v>4166.666666666667</v>
      </c>
      <c r="K47" s="505"/>
      <c r="L47" s="504">
        <f t="shared" si="8"/>
        <v>4166.666666666667</v>
      </c>
      <c r="M47" s="522"/>
      <c r="N47" s="504">
        <f t="shared" si="9"/>
        <v>4166.666666666667</v>
      </c>
      <c r="O47" s="522"/>
      <c r="P47" s="504">
        <f t="shared" si="10"/>
        <v>4166.666666666667</v>
      </c>
      <c r="Q47" s="570"/>
      <c r="R47" s="504">
        <f t="shared" si="11"/>
        <v>4166.666666666667</v>
      </c>
      <c r="S47" s="522"/>
      <c r="T47" s="504">
        <f t="shared" si="12"/>
        <v>4166.666666666667</v>
      </c>
      <c r="U47" s="110"/>
      <c r="V47" s="504">
        <f t="shared" si="13"/>
        <v>4166.666666666667</v>
      </c>
      <c r="W47" s="128"/>
      <c r="X47" s="504">
        <f t="shared" si="18"/>
        <v>4166.666666666667</v>
      </c>
      <c r="Y47" s="110"/>
      <c r="Z47" s="504">
        <f t="shared" si="14"/>
        <v>4166.666666666667</v>
      </c>
      <c r="AA47" s="110"/>
      <c r="AB47" s="504">
        <f t="shared" si="15"/>
        <v>4166.666666666667</v>
      </c>
      <c r="AC47" s="110"/>
      <c r="AD47" s="504">
        <f t="shared" si="16"/>
        <v>4166.666666666667</v>
      </c>
      <c r="AE47" s="110"/>
      <c r="AF47" s="504">
        <f t="shared" si="17"/>
        <v>4166.666666666667</v>
      </c>
      <c r="AG47" s="62"/>
      <c r="AH47" s="550">
        <f t="shared" si="5"/>
        <v>49999.999999999993</v>
      </c>
      <c r="AI47" s="408">
        <f t="shared" si="6"/>
        <v>49999.999999999993</v>
      </c>
    </row>
    <row r="48" spans="1:36" ht="66.75" customHeight="1" x14ac:dyDescent="0.3">
      <c r="A48" s="65">
        <v>2000</v>
      </c>
      <c r="B48" s="65"/>
      <c r="C48" s="66" t="s">
        <v>108</v>
      </c>
      <c r="D48" s="67" t="s">
        <v>109</v>
      </c>
      <c r="E48" s="68" t="s">
        <v>87</v>
      </c>
      <c r="F48" s="68" t="s">
        <v>87</v>
      </c>
      <c r="G48" s="69"/>
      <c r="H48" s="548"/>
      <c r="I48" s="410">
        <f>SUM(I49:I60)</f>
        <v>140505.18</v>
      </c>
      <c r="J48" s="48">
        <f>SUM(J49:J60)</f>
        <v>11708.764999999999</v>
      </c>
      <c r="K48" s="48">
        <f t="shared" ref="K48:P48" si="28">SUM(K49:K60)</f>
        <v>0</v>
      </c>
      <c r="L48" s="48">
        <f t="shared" si="28"/>
        <v>11708.764999999999</v>
      </c>
      <c r="M48" s="48">
        <f t="shared" si="28"/>
        <v>0</v>
      </c>
      <c r="N48" s="70">
        <f t="shared" si="28"/>
        <v>11708.764999999999</v>
      </c>
      <c r="O48" s="70">
        <f t="shared" si="28"/>
        <v>0</v>
      </c>
      <c r="P48" s="70">
        <f t="shared" si="28"/>
        <v>11708.764999999999</v>
      </c>
      <c r="Q48" s="70"/>
      <c r="R48" s="48">
        <f>SUM(R49:R60)</f>
        <v>11708.764999999999</v>
      </c>
      <c r="S48" s="70"/>
      <c r="T48" s="48">
        <f>I48/12</f>
        <v>11708.764999999999</v>
      </c>
      <c r="U48" s="70"/>
      <c r="V48" s="48">
        <f>SUM(V49:V60)</f>
        <v>11708.764999999999</v>
      </c>
      <c r="W48" s="70"/>
      <c r="X48" s="48">
        <f>SUM(X49:X60)</f>
        <v>11708.764999999999</v>
      </c>
      <c r="Y48" s="70"/>
      <c r="Z48" s="48">
        <f>SUM(Z49:Z60)</f>
        <v>11708.764999999999</v>
      </c>
      <c r="AA48" s="70"/>
      <c r="AB48" s="70">
        <f>SUM(AB49:AB60)</f>
        <v>11708.764999999999</v>
      </c>
      <c r="AC48" s="70"/>
      <c r="AD48" s="48">
        <f>SUM(AD49:AD60)</f>
        <v>11708.764999999999</v>
      </c>
      <c r="AE48" s="70"/>
      <c r="AF48" s="48">
        <f>SUM(AF49:AF60)</f>
        <v>11708.764999999999</v>
      </c>
      <c r="AG48" s="77"/>
      <c r="AH48" s="550">
        <f t="shared" si="5"/>
        <v>140505.18</v>
      </c>
      <c r="AI48" s="408">
        <f t="shared" si="6"/>
        <v>140505.18</v>
      </c>
    </row>
    <row r="49" spans="1:35" ht="48" customHeight="1" x14ac:dyDescent="0.3">
      <c r="A49" s="11">
        <v>2111</v>
      </c>
      <c r="B49" s="11"/>
      <c r="C49" s="58" t="s">
        <v>110</v>
      </c>
      <c r="D49" s="59" t="s">
        <v>111</v>
      </c>
      <c r="E49" s="60" t="s">
        <v>87</v>
      </c>
      <c r="F49" s="60" t="s">
        <v>87</v>
      </c>
      <c r="G49" s="61"/>
      <c r="H49" s="557"/>
      <c r="I49" s="425">
        <v>20635.73</v>
      </c>
      <c r="J49" s="504">
        <f t="shared" ref="J49:J60" si="29">I49/12</f>
        <v>1719.6441666666667</v>
      </c>
      <c r="K49" s="505"/>
      <c r="L49" s="504">
        <f t="shared" ref="L49:L60" si="30">I49/12</f>
        <v>1719.6441666666667</v>
      </c>
      <c r="M49" s="522"/>
      <c r="N49" s="504">
        <f t="shared" ref="N49:N60" si="31">I49/12</f>
        <v>1719.6441666666667</v>
      </c>
      <c r="O49" s="522"/>
      <c r="P49" s="504">
        <f t="shared" ref="P49:P60" si="32">I49/12</f>
        <v>1719.6441666666667</v>
      </c>
      <c r="Q49" s="110"/>
      <c r="R49" s="504">
        <f t="shared" ref="R49:R60" si="33">I49/12</f>
        <v>1719.6441666666667</v>
      </c>
      <c r="S49" s="110"/>
      <c r="T49" s="504">
        <f t="shared" ref="T49:T76" si="34">I49/12</f>
        <v>1719.6441666666667</v>
      </c>
      <c r="U49" s="110"/>
      <c r="V49" s="504">
        <f t="shared" ref="V49:V60" si="35">I49/12</f>
        <v>1719.6441666666667</v>
      </c>
      <c r="W49" s="128"/>
      <c r="X49" s="504">
        <f t="shared" ref="X49:X60" si="36">I49/12</f>
        <v>1719.6441666666667</v>
      </c>
      <c r="Y49" s="110"/>
      <c r="Z49" s="504">
        <f t="shared" ref="Z49:Z60" si="37">I49/12</f>
        <v>1719.6441666666667</v>
      </c>
      <c r="AA49" s="110"/>
      <c r="AB49" s="504">
        <f t="shared" ref="AB49:AB60" si="38">I49/12</f>
        <v>1719.6441666666667</v>
      </c>
      <c r="AC49" s="571"/>
      <c r="AD49" s="504">
        <f t="shared" ref="AD49:AD60" si="39">I49/12</f>
        <v>1719.6441666666667</v>
      </c>
      <c r="AE49" s="110"/>
      <c r="AF49" s="504">
        <f t="shared" ref="AF49:AF60" si="40">I49/12</f>
        <v>1719.6441666666667</v>
      </c>
      <c r="AG49" s="62"/>
      <c r="AH49" s="550">
        <f t="shared" si="5"/>
        <v>20635.729999999996</v>
      </c>
      <c r="AI49" s="408">
        <f t="shared" si="6"/>
        <v>20635.729999999996</v>
      </c>
    </row>
    <row r="50" spans="1:35" ht="52.8" customHeight="1" x14ac:dyDescent="0.3">
      <c r="A50" s="11">
        <v>2121</v>
      </c>
      <c r="B50" s="11"/>
      <c r="C50" s="416" t="s">
        <v>113</v>
      </c>
      <c r="D50" s="59" t="s">
        <v>114</v>
      </c>
      <c r="E50" s="60" t="s">
        <v>87</v>
      </c>
      <c r="F50" s="60" t="s">
        <v>87</v>
      </c>
      <c r="G50" s="61"/>
      <c r="H50" s="557"/>
      <c r="I50" s="425">
        <v>2566</v>
      </c>
      <c r="J50" s="504">
        <f t="shared" si="29"/>
        <v>213.83333333333334</v>
      </c>
      <c r="K50" s="505"/>
      <c r="L50" s="504">
        <f t="shared" si="30"/>
        <v>213.83333333333334</v>
      </c>
      <c r="M50" s="522"/>
      <c r="N50" s="504">
        <f t="shared" si="31"/>
        <v>213.83333333333334</v>
      </c>
      <c r="O50" s="522"/>
      <c r="P50" s="504">
        <f t="shared" si="32"/>
        <v>213.83333333333334</v>
      </c>
      <c r="Q50" s="110"/>
      <c r="R50" s="504">
        <f t="shared" si="33"/>
        <v>213.83333333333334</v>
      </c>
      <c r="S50" s="110"/>
      <c r="T50" s="504">
        <f t="shared" si="34"/>
        <v>213.83333333333334</v>
      </c>
      <c r="U50" s="110"/>
      <c r="V50" s="504">
        <f t="shared" si="35"/>
        <v>213.83333333333334</v>
      </c>
      <c r="W50" s="128"/>
      <c r="X50" s="504">
        <f t="shared" si="36"/>
        <v>213.83333333333334</v>
      </c>
      <c r="Y50" s="571"/>
      <c r="Z50" s="504">
        <f t="shared" si="37"/>
        <v>213.83333333333334</v>
      </c>
      <c r="AA50" s="571"/>
      <c r="AB50" s="504">
        <f t="shared" si="38"/>
        <v>213.83333333333334</v>
      </c>
      <c r="AC50" s="571"/>
      <c r="AD50" s="504">
        <f t="shared" si="39"/>
        <v>213.83333333333334</v>
      </c>
      <c r="AE50" s="523"/>
      <c r="AF50" s="504">
        <f t="shared" si="40"/>
        <v>213.83333333333334</v>
      </c>
      <c r="AG50" s="62"/>
      <c r="AH50" s="550">
        <f t="shared" si="5"/>
        <v>2566</v>
      </c>
      <c r="AI50" s="408">
        <f t="shared" si="6"/>
        <v>2566</v>
      </c>
    </row>
    <row r="51" spans="1:35" ht="60.6" customHeight="1" x14ac:dyDescent="0.3">
      <c r="A51" s="11">
        <v>2141</v>
      </c>
      <c r="B51" s="11"/>
      <c r="C51" s="416" t="s">
        <v>116</v>
      </c>
      <c r="D51" s="59" t="s">
        <v>117</v>
      </c>
      <c r="E51" s="60" t="s">
        <v>87</v>
      </c>
      <c r="F51" s="60" t="s">
        <v>87</v>
      </c>
      <c r="G51" s="61"/>
      <c r="H51" s="557"/>
      <c r="I51" s="425">
        <v>8163.8</v>
      </c>
      <c r="J51" s="504">
        <f t="shared" si="29"/>
        <v>680.31666666666672</v>
      </c>
      <c r="K51" s="505"/>
      <c r="L51" s="504">
        <f t="shared" si="30"/>
        <v>680.31666666666672</v>
      </c>
      <c r="M51" s="522"/>
      <c r="N51" s="504">
        <f t="shared" si="31"/>
        <v>680.31666666666672</v>
      </c>
      <c r="O51" s="522"/>
      <c r="P51" s="504">
        <f t="shared" si="32"/>
        <v>680.31666666666672</v>
      </c>
      <c r="Q51" s="507"/>
      <c r="R51" s="504">
        <f t="shared" si="33"/>
        <v>680.31666666666672</v>
      </c>
      <c r="S51" s="110"/>
      <c r="T51" s="504">
        <f t="shared" si="34"/>
        <v>680.31666666666672</v>
      </c>
      <c r="U51" s="110"/>
      <c r="V51" s="504">
        <f t="shared" si="35"/>
        <v>680.31666666666672</v>
      </c>
      <c r="W51" s="128"/>
      <c r="X51" s="504">
        <f t="shared" si="36"/>
        <v>680.31666666666672</v>
      </c>
      <c r="Y51" s="110"/>
      <c r="Z51" s="504">
        <f t="shared" si="37"/>
        <v>680.31666666666672</v>
      </c>
      <c r="AA51" s="507"/>
      <c r="AB51" s="504">
        <f t="shared" si="38"/>
        <v>680.31666666666672</v>
      </c>
      <c r="AC51" s="507"/>
      <c r="AD51" s="504">
        <f t="shared" si="39"/>
        <v>680.31666666666672</v>
      </c>
      <c r="AE51" s="523"/>
      <c r="AF51" s="504">
        <f t="shared" si="40"/>
        <v>680.31666666666672</v>
      </c>
      <c r="AG51" s="62"/>
      <c r="AH51" s="550">
        <f>J51+L51+N51+P51+R51+T51+V51+X51+Z51+AB51+AD51+AF51</f>
        <v>8163.8</v>
      </c>
      <c r="AI51" s="408">
        <f t="shared" si="6"/>
        <v>8163.8</v>
      </c>
    </row>
    <row r="52" spans="1:35" ht="62.25" customHeight="1" x14ac:dyDescent="0.3">
      <c r="A52" s="11">
        <v>2142</v>
      </c>
      <c r="B52" s="11"/>
      <c r="C52" s="416" t="s">
        <v>119</v>
      </c>
      <c r="D52" s="59" t="s">
        <v>120</v>
      </c>
      <c r="E52" s="60" t="s">
        <v>87</v>
      </c>
      <c r="F52" s="60" t="s">
        <v>87</v>
      </c>
      <c r="G52" s="61"/>
      <c r="H52" s="557"/>
      <c r="I52" s="425">
        <v>6000</v>
      </c>
      <c r="J52" s="504">
        <f t="shared" si="29"/>
        <v>500</v>
      </c>
      <c r="K52" s="505"/>
      <c r="L52" s="504">
        <f t="shared" si="30"/>
        <v>500</v>
      </c>
      <c r="M52" s="522"/>
      <c r="N52" s="504">
        <f t="shared" si="31"/>
        <v>500</v>
      </c>
      <c r="O52" s="522"/>
      <c r="P52" s="504">
        <f t="shared" si="32"/>
        <v>500</v>
      </c>
      <c r="Q52" s="507"/>
      <c r="R52" s="504">
        <f t="shared" si="33"/>
        <v>500</v>
      </c>
      <c r="S52" s="110"/>
      <c r="T52" s="504">
        <f t="shared" si="34"/>
        <v>500</v>
      </c>
      <c r="U52" s="110"/>
      <c r="V52" s="504">
        <f t="shared" si="35"/>
        <v>500</v>
      </c>
      <c r="W52" s="128"/>
      <c r="X52" s="504">
        <f t="shared" si="36"/>
        <v>500</v>
      </c>
      <c r="Y52" s="110"/>
      <c r="Z52" s="504">
        <f t="shared" si="37"/>
        <v>500</v>
      </c>
      <c r="AA52" s="507"/>
      <c r="AB52" s="504">
        <f t="shared" si="38"/>
        <v>500</v>
      </c>
      <c r="AC52" s="110"/>
      <c r="AD52" s="504">
        <f t="shared" si="39"/>
        <v>500</v>
      </c>
      <c r="AE52" s="110"/>
      <c r="AF52" s="504">
        <f t="shared" si="40"/>
        <v>500</v>
      </c>
      <c r="AG52" s="62"/>
      <c r="AH52" s="550">
        <f t="shared" si="5"/>
        <v>6000</v>
      </c>
      <c r="AI52" s="408">
        <f t="shared" si="6"/>
        <v>6000</v>
      </c>
    </row>
    <row r="53" spans="1:35" ht="35.4" customHeight="1" x14ac:dyDescent="0.3">
      <c r="A53" s="11">
        <v>2161</v>
      </c>
      <c r="B53" s="11"/>
      <c r="C53" s="416" t="s">
        <v>121</v>
      </c>
      <c r="D53" s="59" t="s">
        <v>122</v>
      </c>
      <c r="E53" s="60" t="s">
        <v>87</v>
      </c>
      <c r="F53" s="60" t="s">
        <v>87</v>
      </c>
      <c r="G53" s="61"/>
      <c r="H53" s="557"/>
      <c r="I53" s="425">
        <v>4323.7</v>
      </c>
      <c r="J53" s="504">
        <f t="shared" si="29"/>
        <v>360.30833333333334</v>
      </c>
      <c r="K53" s="505"/>
      <c r="L53" s="504">
        <f t="shared" si="30"/>
        <v>360.30833333333334</v>
      </c>
      <c r="M53" s="522"/>
      <c r="N53" s="504">
        <f t="shared" si="31"/>
        <v>360.30833333333334</v>
      </c>
      <c r="O53" s="522"/>
      <c r="P53" s="504">
        <f t="shared" si="32"/>
        <v>360.30833333333334</v>
      </c>
      <c r="Q53" s="507"/>
      <c r="R53" s="504">
        <f t="shared" si="33"/>
        <v>360.30833333333334</v>
      </c>
      <c r="S53" s="110"/>
      <c r="T53" s="504">
        <f t="shared" si="34"/>
        <v>360.30833333333334</v>
      </c>
      <c r="U53" s="507"/>
      <c r="V53" s="504">
        <f t="shared" si="35"/>
        <v>360.30833333333334</v>
      </c>
      <c r="W53" s="128"/>
      <c r="X53" s="504">
        <f t="shared" si="36"/>
        <v>360.30833333333334</v>
      </c>
      <c r="Y53" s="571"/>
      <c r="Z53" s="504">
        <f t="shared" si="37"/>
        <v>360.30833333333334</v>
      </c>
      <c r="AA53" s="571"/>
      <c r="AB53" s="504">
        <f t="shared" si="38"/>
        <v>360.30833333333334</v>
      </c>
      <c r="AC53" s="571"/>
      <c r="AD53" s="504">
        <f t="shared" si="39"/>
        <v>360.30833333333334</v>
      </c>
      <c r="AE53" s="110"/>
      <c r="AF53" s="504">
        <f t="shared" si="40"/>
        <v>360.30833333333334</v>
      </c>
      <c r="AG53" s="62"/>
      <c r="AH53" s="550">
        <f t="shared" si="5"/>
        <v>4323.7</v>
      </c>
      <c r="AI53" s="408">
        <f t="shared" si="6"/>
        <v>4323.7</v>
      </c>
    </row>
    <row r="54" spans="1:35" ht="60" customHeight="1" x14ac:dyDescent="0.3">
      <c r="A54" s="11">
        <v>2212</v>
      </c>
      <c r="B54" s="11"/>
      <c r="C54" s="416" t="s">
        <v>123</v>
      </c>
      <c r="D54" s="59" t="s">
        <v>124</v>
      </c>
      <c r="E54" s="60" t="s">
        <v>87</v>
      </c>
      <c r="F54" s="60" t="s">
        <v>87</v>
      </c>
      <c r="G54" s="61"/>
      <c r="H54" s="557"/>
      <c r="I54" s="425">
        <v>10612</v>
      </c>
      <c r="J54" s="504">
        <f t="shared" si="29"/>
        <v>884.33333333333337</v>
      </c>
      <c r="K54" s="505"/>
      <c r="L54" s="504">
        <f t="shared" si="30"/>
        <v>884.33333333333337</v>
      </c>
      <c r="M54" s="522"/>
      <c r="N54" s="504">
        <f t="shared" si="31"/>
        <v>884.33333333333337</v>
      </c>
      <c r="O54" s="522"/>
      <c r="P54" s="504">
        <f t="shared" si="32"/>
        <v>884.33333333333337</v>
      </c>
      <c r="Q54" s="507"/>
      <c r="R54" s="504">
        <f t="shared" si="33"/>
        <v>884.33333333333337</v>
      </c>
      <c r="S54" s="110"/>
      <c r="T54" s="504">
        <f t="shared" si="34"/>
        <v>884.33333333333337</v>
      </c>
      <c r="U54" s="507"/>
      <c r="V54" s="504">
        <f t="shared" si="35"/>
        <v>884.33333333333337</v>
      </c>
      <c r="W54" s="128"/>
      <c r="X54" s="504">
        <f t="shared" si="36"/>
        <v>884.33333333333337</v>
      </c>
      <c r="Y54" s="571"/>
      <c r="Z54" s="504">
        <f t="shared" si="37"/>
        <v>884.33333333333337</v>
      </c>
      <c r="AA54" s="571"/>
      <c r="AB54" s="504">
        <f t="shared" si="38"/>
        <v>884.33333333333337</v>
      </c>
      <c r="AC54" s="571"/>
      <c r="AD54" s="504">
        <f t="shared" si="39"/>
        <v>884.33333333333337</v>
      </c>
      <c r="AE54" s="110"/>
      <c r="AF54" s="504">
        <f t="shared" si="40"/>
        <v>884.33333333333337</v>
      </c>
      <c r="AG54" s="62"/>
      <c r="AH54" s="550">
        <f t="shared" si="5"/>
        <v>10612</v>
      </c>
      <c r="AI54" s="408">
        <f t="shared" si="6"/>
        <v>10612</v>
      </c>
    </row>
    <row r="55" spans="1:35" ht="43.8" customHeight="1" x14ac:dyDescent="0.3">
      <c r="A55" s="11">
        <v>2491</v>
      </c>
      <c r="B55" s="11"/>
      <c r="C55" s="416" t="s">
        <v>125</v>
      </c>
      <c r="D55" s="59" t="s">
        <v>462</v>
      </c>
      <c r="E55" s="60" t="s">
        <v>87</v>
      </c>
      <c r="F55" s="60" t="s">
        <v>87</v>
      </c>
      <c r="G55" s="61"/>
      <c r="H55" s="557"/>
      <c r="I55" s="426">
        <v>7000</v>
      </c>
      <c r="J55" s="504">
        <f t="shared" si="29"/>
        <v>583.33333333333337</v>
      </c>
      <c r="K55" s="505"/>
      <c r="L55" s="504">
        <f t="shared" si="30"/>
        <v>583.33333333333337</v>
      </c>
      <c r="M55" s="522"/>
      <c r="N55" s="504">
        <f t="shared" si="31"/>
        <v>583.33333333333337</v>
      </c>
      <c r="O55" s="522"/>
      <c r="P55" s="504">
        <f t="shared" si="32"/>
        <v>583.33333333333337</v>
      </c>
      <c r="Q55" s="507"/>
      <c r="R55" s="504">
        <f t="shared" si="33"/>
        <v>583.33333333333337</v>
      </c>
      <c r="S55" s="110"/>
      <c r="T55" s="504">
        <f t="shared" si="34"/>
        <v>583.33333333333337</v>
      </c>
      <c r="U55" s="507"/>
      <c r="V55" s="504">
        <f t="shared" si="35"/>
        <v>583.33333333333337</v>
      </c>
      <c r="W55" s="128"/>
      <c r="X55" s="504">
        <f t="shared" si="36"/>
        <v>583.33333333333337</v>
      </c>
      <c r="Y55" s="571"/>
      <c r="Z55" s="504">
        <f t="shared" si="37"/>
        <v>583.33333333333337</v>
      </c>
      <c r="AA55" s="571"/>
      <c r="AB55" s="504">
        <f t="shared" si="38"/>
        <v>583.33333333333337</v>
      </c>
      <c r="AC55" s="571"/>
      <c r="AD55" s="504">
        <f t="shared" si="39"/>
        <v>583.33333333333337</v>
      </c>
      <c r="AE55" s="110"/>
      <c r="AF55" s="504">
        <f t="shared" si="40"/>
        <v>583.33333333333337</v>
      </c>
      <c r="AG55" s="62"/>
      <c r="AH55" s="550">
        <f t="shared" si="5"/>
        <v>6999.9999999999991</v>
      </c>
      <c r="AI55" s="408">
        <f t="shared" si="6"/>
        <v>6999.9999999999991</v>
      </c>
    </row>
    <row r="56" spans="1:35" ht="66" customHeight="1" x14ac:dyDescent="0.3">
      <c r="A56" s="11">
        <v>2612</v>
      </c>
      <c r="B56" s="11"/>
      <c r="C56" s="416" t="s">
        <v>127</v>
      </c>
      <c r="D56" s="59" t="s">
        <v>126</v>
      </c>
      <c r="E56" s="60" t="s">
        <v>87</v>
      </c>
      <c r="F56" s="60" t="s">
        <v>87</v>
      </c>
      <c r="G56" s="61"/>
      <c r="H56" s="556"/>
      <c r="I56" s="425">
        <v>29873.47</v>
      </c>
      <c r="J56" s="504">
        <f t="shared" si="29"/>
        <v>2489.4558333333334</v>
      </c>
      <c r="K56" s="505"/>
      <c r="L56" s="504">
        <f t="shared" si="30"/>
        <v>2489.4558333333334</v>
      </c>
      <c r="M56" s="522"/>
      <c r="N56" s="504">
        <f t="shared" si="31"/>
        <v>2489.4558333333334</v>
      </c>
      <c r="O56" s="522"/>
      <c r="P56" s="504">
        <f t="shared" si="32"/>
        <v>2489.4558333333334</v>
      </c>
      <c r="Q56" s="110"/>
      <c r="R56" s="504">
        <f t="shared" si="33"/>
        <v>2489.4558333333334</v>
      </c>
      <c r="S56" s="110"/>
      <c r="T56" s="504">
        <f t="shared" si="34"/>
        <v>2489.4558333333334</v>
      </c>
      <c r="U56" s="110"/>
      <c r="V56" s="504">
        <f t="shared" si="35"/>
        <v>2489.4558333333334</v>
      </c>
      <c r="W56" s="128"/>
      <c r="X56" s="504">
        <f t="shared" si="36"/>
        <v>2489.4558333333334</v>
      </c>
      <c r="Y56" s="571"/>
      <c r="Z56" s="504">
        <f t="shared" si="37"/>
        <v>2489.4558333333334</v>
      </c>
      <c r="AA56" s="571"/>
      <c r="AB56" s="504">
        <f t="shared" si="38"/>
        <v>2489.4558333333334</v>
      </c>
      <c r="AC56" s="571"/>
      <c r="AD56" s="504">
        <f t="shared" si="39"/>
        <v>2489.4558333333334</v>
      </c>
      <c r="AE56" s="110"/>
      <c r="AF56" s="504">
        <f t="shared" si="40"/>
        <v>2489.4558333333334</v>
      </c>
      <c r="AG56" s="62"/>
      <c r="AH56" s="550">
        <f t="shared" si="5"/>
        <v>29873.47</v>
      </c>
      <c r="AI56" s="408">
        <f t="shared" si="6"/>
        <v>29873.47</v>
      </c>
    </row>
    <row r="57" spans="1:35" ht="40.799999999999997" customHeight="1" x14ac:dyDescent="0.3">
      <c r="A57" s="11">
        <v>2711</v>
      </c>
      <c r="B57" s="11"/>
      <c r="C57" s="416" t="s">
        <v>129</v>
      </c>
      <c r="D57" s="59" t="s">
        <v>128</v>
      </c>
      <c r="E57" s="60" t="s">
        <v>87</v>
      </c>
      <c r="F57" s="60" t="s">
        <v>87</v>
      </c>
      <c r="G57" s="61"/>
      <c r="H57" s="557"/>
      <c r="I57" s="425">
        <v>25000</v>
      </c>
      <c r="J57" s="504">
        <f t="shared" si="29"/>
        <v>2083.3333333333335</v>
      </c>
      <c r="K57" s="569"/>
      <c r="L57" s="504">
        <f t="shared" si="30"/>
        <v>2083.3333333333335</v>
      </c>
      <c r="M57" s="506"/>
      <c r="N57" s="504">
        <f t="shared" si="31"/>
        <v>2083.3333333333335</v>
      </c>
      <c r="O57" s="506"/>
      <c r="P57" s="504">
        <f t="shared" si="32"/>
        <v>2083.3333333333335</v>
      </c>
      <c r="Q57" s="110"/>
      <c r="R57" s="504">
        <f t="shared" si="33"/>
        <v>2083.3333333333335</v>
      </c>
      <c r="S57" s="110"/>
      <c r="T57" s="504">
        <f t="shared" si="34"/>
        <v>2083.3333333333335</v>
      </c>
      <c r="U57" s="110"/>
      <c r="V57" s="504">
        <f t="shared" si="35"/>
        <v>2083.3333333333335</v>
      </c>
      <c r="W57" s="128"/>
      <c r="X57" s="504">
        <f t="shared" si="36"/>
        <v>2083.3333333333335</v>
      </c>
      <c r="Y57" s="110"/>
      <c r="Z57" s="504">
        <f t="shared" si="37"/>
        <v>2083.3333333333335</v>
      </c>
      <c r="AA57" s="507"/>
      <c r="AB57" s="504">
        <f t="shared" si="38"/>
        <v>2083.3333333333335</v>
      </c>
      <c r="AC57" s="507"/>
      <c r="AD57" s="504">
        <f t="shared" si="39"/>
        <v>2083.3333333333335</v>
      </c>
      <c r="AE57" s="110"/>
      <c r="AF57" s="504">
        <f t="shared" si="40"/>
        <v>2083.3333333333335</v>
      </c>
      <c r="AG57" s="62"/>
      <c r="AH57" s="550">
        <f t="shared" si="5"/>
        <v>24999.999999999996</v>
      </c>
      <c r="AI57" s="408">
        <f t="shared" si="6"/>
        <v>24999.999999999996</v>
      </c>
    </row>
    <row r="58" spans="1:35" ht="42.6" customHeight="1" x14ac:dyDescent="0.3">
      <c r="A58" s="11">
        <v>2911</v>
      </c>
      <c r="B58" s="11"/>
      <c r="C58" s="416" t="s">
        <v>131</v>
      </c>
      <c r="D58" s="59" t="s">
        <v>208</v>
      </c>
      <c r="E58" s="60" t="s">
        <v>87</v>
      </c>
      <c r="F58" s="60" t="s">
        <v>87</v>
      </c>
      <c r="G58" s="61"/>
      <c r="H58" s="557"/>
      <c r="I58" s="425">
        <v>2000</v>
      </c>
      <c r="J58" s="504">
        <f>I58/12</f>
        <v>166.66666666666666</v>
      </c>
      <c r="K58" s="569"/>
      <c r="L58" s="504">
        <f t="shared" si="30"/>
        <v>166.66666666666666</v>
      </c>
      <c r="M58" s="506"/>
      <c r="N58" s="504">
        <f t="shared" si="31"/>
        <v>166.66666666666666</v>
      </c>
      <c r="O58" s="506"/>
      <c r="P58" s="504">
        <f t="shared" si="32"/>
        <v>166.66666666666666</v>
      </c>
      <c r="Q58" s="110"/>
      <c r="R58" s="504">
        <f t="shared" si="33"/>
        <v>166.66666666666666</v>
      </c>
      <c r="S58" s="110"/>
      <c r="T58" s="504">
        <f t="shared" si="34"/>
        <v>166.66666666666666</v>
      </c>
      <c r="U58" s="110"/>
      <c r="V58" s="504">
        <f t="shared" si="35"/>
        <v>166.66666666666666</v>
      </c>
      <c r="W58" s="128"/>
      <c r="X58" s="504">
        <f t="shared" si="36"/>
        <v>166.66666666666666</v>
      </c>
      <c r="Y58" s="110"/>
      <c r="Z58" s="504">
        <f t="shared" si="37"/>
        <v>166.66666666666666</v>
      </c>
      <c r="AA58" s="507"/>
      <c r="AB58" s="504">
        <f t="shared" si="38"/>
        <v>166.66666666666666</v>
      </c>
      <c r="AC58" s="507"/>
      <c r="AD58" s="504">
        <f t="shared" si="39"/>
        <v>166.66666666666666</v>
      </c>
      <c r="AE58" s="110"/>
      <c r="AF58" s="504">
        <f t="shared" si="40"/>
        <v>166.66666666666666</v>
      </c>
      <c r="AG58" s="62"/>
      <c r="AH58" s="550">
        <f t="shared" si="5"/>
        <v>2000.0000000000002</v>
      </c>
      <c r="AI58" s="408">
        <f t="shared" si="6"/>
        <v>2000.0000000000002</v>
      </c>
    </row>
    <row r="59" spans="1:35" ht="57" customHeight="1" x14ac:dyDescent="0.3">
      <c r="A59" s="11">
        <v>2941</v>
      </c>
      <c r="B59" s="11"/>
      <c r="C59" s="416" t="s">
        <v>496</v>
      </c>
      <c r="D59" s="59" t="s">
        <v>130</v>
      </c>
      <c r="E59" s="60" t="s">
        <v>87</v>
      </c>
      <c r="F59" s="60" t="s">
        <v>87</v>
      </c>
      <c r="G59" s="61"/>
      <c r="H59" s="557"/>
      <c r="I59" s="425">
        <v>9330.48</v>
      </c>
      <c r="J59" s="504">
        <f t="shared" si="29"/>
        <v>777.54</v>
      </c>
      <c r="K59" s="72"/>
      <c r="L59" s="504">
        <f t="shared" si="30"/>
        <v>777.54</v>
      </c>
      <c r="M59" s="506"/>
      <c r="N59" s="504">
        <f t="shared" si="31"/>
        <v>777.54</v>
      </c>
      <c r="O59" s="506"/>
      <c r="P59" s="504">
        <f t="shared" si="32"/>
        <v>777.54</v>
      </c>
      <c r="Q59" s="110"/>
      <c r="R59" s="504">
        <f t="shared" si="33"/>
        <v>777.54</v>
      </c>
      <c r="S59" s="110"/>
      <c r="T59" s="504">
        <f t="shared" si="34"/>
        <v>777.54</v>
      </c>
      <c r="U59" s="110"/>
      <c r="V59" s="504">
        <f t="shared" si="35"/>
        <v>777.54</v>
      </c>
      <c r="W59" s="128"/>
      <c r="X59" s="504">
        <f t="shared" si="36"/>
        <v>777.54</v>
      </c>
      <c r="Y59" s="571"/>
      <c r="Z59" s="504">
        <f t="shared" si="37"/>
        <v>777.54</v>
      </c>
      <c r="AA59" s="507"/>
      <c r="AB59" s="504">
        <f t="shared" si="38"/>
        <v>777.54</v>
      </c>
      <c r="AC59" s="507"/>
      <c r="AD59" s="504">
        <f t="shared" si="39"/>
        <v>777.54</v>
      </c>
      <c r="AE59" s="110"/>
      <c r="AF59" s="504">
        <f t="shared" si="40"/>
        <v>777.54</v>
      </c>
      <c r="AG59" s="62"/>
      <c r="AH59" s="550">
        <f>J59+L59+N59+P59+R59+T59+V59+X59+Z59+AB59+AD59+AF59</f>
        <v>9330.48</v>
      </c>
      <c r="AI59" s="408">
        <f t="shared" si="6"/>
        <v>9330.48</v>
      </c>
    </row>
    <row r="60" spans="1:35" ht="66.599999999999994" customHeight="1" x14ac:dyDescent="0.3">
      <c r="A60" s="11">
        <v>2961</v>
      </c>
      <c r="B60" s="11"/>
      <c r="C60" s="416" t="s">
        <v>497</v>
      </c>
      <c r="D60" s="59" t="s">
        <v>132</v>
      </c>
      <c r="E60" s="60" t="s">
        <v>87</v>
      </c>
      <c r="F60" s="60" t="s">
        <v>87</v>
      </c>
      <c r="G60" s="61"/>
      <c r="H60" s="557"/>
      <c r="I60" s="425">
        <v>15000</v>
      </c>
      <c r="J60" s="504">
        <f t="shared" si="29"/>
        <v>1250</v>
      </c>
      <c r="K60" s="505"/>
      <c r="L60" s="504">
        <f t="shared" si="30"/>
        <v>1250</v>
      </c>
      <c r="M60" s="506"/>
      <c r="N60" s="504">
        <f t="shared" si="31"/>
        <v>1250</v>
      </c>
      <c r="O60" s="506"/>
      <c r="P60" s="504">
        <f t="shared" si="32"/>
        <v>1250</v>
      </c>
      <c r="Q60" s="110"/>
      <c r="R60" s="504">
        <f t="shared" si="33"/>
        <v>1250</v>
      </c>
      <c r="S60" s="110"/>
      <c r="T60" s="504">
        <f t="shared" si="34"/>
        <v>1250</v>
      </c>
      <c r="U60" s="507"/>
      <c r="V60" s="504">
        <f t="shared" si="35"/>
        <v>1250</v>
      </c>
      <c r="W60" s="128"/>
      <c r="X60" s="504">
        <f t="shared" si="36"/>
        <v>1250</v>
      </c>
      <c r="Y60" s="571"/>
      <c r="Z60" s="504">
        <f t="shared" si="37"/>
        <v>1250</v>
      </c>
      <c r="AA60" s="571"/>
      <c r="AB60" s="504">
        <f t="shared" si="38"/>
        <v>1250</v>
      </c>
      <c r="AC60" s="571"/>
      <c r="AD60" s="504">
        <f t="shared" si="39"/>
        <v>1250</v>
      </c>
      <c r="AE60" s="110"/>
      <c r="AF60" s="504">
        <f t="shared" si="40"/>
        <v>1250</v>
      </c>
      <c r="AG60" s="62"/>
      <c r="AH60" s="550">
        <f t="shared" si="5"/>
        <v>15000</v>
      </c>
      <c r="AI60" s="408">
        <f t="shared" si="6"/>
        <v>15000</v>
      </c>
    </row>
    <row r="61" spans="1:35" ht="41.4" x14ac:dyDescent="0.3">
      <c r="A61" s="65">
        <v>3000</v>
      </c>
      <c r="B61" s="65"/>
      <c r="C61" s="66" t="s">
        <v>133</v>
      </c>
      <c r="D61" s="71" t="s">
        <v>134</v>
      </c>
      <c r="E61" s="68" t="s">
        <v>87</v>
      </c>
      <c r="F61" s="68" t="s">
        <v>87</v>
      </c>
      <c r="G61" s="69"/>
      <c r="H61" s="548"/>
      <c r="I61" s="410">
        <f>SUM(I62:I76)</f>
        <v>310862.85000000003</v>
      </c>
      <c r="J61" s="48">
        <f t="shared" ref="J61:P61" si="41">SUM(J62:J76)</f>
        <v>25905.237500000007</v>
      </c>
      <c r="K61" s="48">
        <f t="shared" si="41"/>
        <v>0</v>
      </c>
      <c r="L61" s="48">
        <f t="shared" si="41"/>
        <v>25905.237500000007</v>
      </c>
      <c r="M61" s="48">
        <f t="shared" si="41"/>
        <v>0</v>
      </c>
      <c r="N61" s="70">
        <f t="shared" si="41"/>
        <v>25905.237500000007</v>
      </c>
      <c r="O61" s="70">
        <f t="shared" si="41"/>
        <v>0</v>
      </c>
      <c r="P61" s="70">
        <f t="shared" si="41"/>
        <v>25905.237500000007</v>
      </c>
      <c r="Q61" s="70"/>
      <c r="R61" s="48">
        <f>SUM(R62:R76)</f>
        <v>25905.237500000007</v>
      </c>
      <c r="S61" s="70"/>
      <c r="T61" s="48">
        <f>SUM(T62:T76)</f>
        <v>25905.237500000007</v>
      </c>
      <c r="U61" s="70"/>
      <c r="V61" s="48">
        <f>SUM(V62:V76)</f>
        <v>25905.237500000007</v>
      </c>
      <c r="W61" s="70"/>
      <c r="X61" s="48">
        <f>SUM(X62:X76)</f>
        <v>25905.237500000007</v>
      </c>
      <c r="Y61" s="70"/>
      <c r="Z61" s="48">
        <f>SUM(Z62:Z76)</f>
        <v>25905.237500000007</v>
      </c>
      <c r="AA61" s="70"/>
      <c r="AB61" s="70">
        <f>SUM(AB62:AB76)</f>
        <v>25905.237500000007</v>
      </c>
      <c r="AC61" s="70"/>
      <c r="AD61" s="48">
        <f>SUM(AD62:AD76)</f>
        <v>25905.237500000007</v>
      </c>
      <c r="AE61" s="70"/>
      <c r="AF61" s="48">
        <f>SUM(AF62:AF76)</f>
        <v>25905.237500000007</v>
      </c>
      <c r="AG61" s="77"/>
      <c r="AH61" s="550">
        <f t="shared" si="5"/>
        <v>310862.85000000009</v>
      </c>
      <c r="AI61" s="408">
        <f t="shared" si="6"/>
        <v>310862.85000000009</v>
      </c>
    </row>
    <row r="62" spans="1:35" ht="41.4" x14ac:dyDescent="0.3">
      <c r="A62" s="11">
        <v>3151</v>
      </c>
      <c r="B62" s="11"/>
      <c r="C62" s="416" t="s">
        <v>498</v>
      </c>
      <c r="D62" s="59" t="s">
        <v>138</v>
      </c>
      <c r="E62" s="60" t="s">
        <v>87</v>
      </c>
      <c r="F62" s="60" t="s">
        <v>87</v>
      </c>
      <c r="G62" s="61"/>
      <c r="H62" s="557"/>
      <c r="I62" s="425">
        <v>7500</v>
      </c>
      <c r="J62" s="504">
        <f t="shared" ref="J62" si="42">I62/12</f>
        <v>625</v>
      </c>
      <c r="K62" s="505"/>
      <c r="L62" s="504">
        <f t="shared" ref="L62" si="43">I62/12</f>
        <v>625</v>
      </c>
      <c r="M62" s="522"/>
      <c r="N62" s="504">
        <f t="shared" ref="N62" si="44">I62/12</f>
        <v>625</v>
      </c>
      <c r="O62" s="522"/>
      <c r="P62" s="504">
        <f t="shared" ref="P62" si="45">I62/12</f>
        <v>625</v>
      </c>
      <c r="Q62" s="110"/>
      <c r="R62" s="504">
        <f t="shared" ref="R62" si="46">I62/12</f>
        <v>625</v>
      </c>
      <c r="S62" s="110"/>
      <c r="T62" s="504">
        <f t="shared" ref="T62" si="47">I62/12</f>
        <v>625</v>
      </c>
      <c r="U62" s="110"/>
      <c r="V62" s="504">
        <f t="shared" ref="V62" si="48">I62/12</f>
        <v>625</v>
      </c>
      <c r="W62" s="110"/>
      <c r="X62" s="504">
        <f t="shared" ref="X62" si="49">I62/12</f>
        <v>625</v>
      </c>
      <c r="Y62" s="571"/>
      <c r="Z62" s="504">
        <f t="shared" ref="Z62" si="50">I62/12</f>
        <v>625</v>
      </c>
      <c r="AA62" s="571"/>
      <c r="AB62" s="504">
        <f t="shared" ref="AB62" si="51">I62/12</f>
        <v>625</v>
      </c>
      <c r="AC62" s="571"/>
      <c r="AD62" s="504">
        <f t="shared" ref="AD62" si="52">I62/12</f>
        <v>625</v>
      </c>
      <c r="AE62" s="523"/>
      <c r="AF62" s="504">
        <f t="shared" ref="AF62" si="53">I62/12</f>
        <v>625</v>
      </c>
      <c r="AG62" s="62"/>
      <c r="AH62" s="550">
        <f t="shared" si="5"/>
        <v>7500</v>
      </c>
      <c r="AI62" s="408">
        <f t="shared" si="6"/>
        <v>7500</v>
      </c>
    </row>
    <row r="63" spans="1:35" ht="41.4" x14ac:dyDescent="0.3">
      <c r="A63" s="11">
        <v>3171</v>
      </c>
      <c r="B63" s="11"/>
      <c r="C63" s="416" t="s">
        <v>136</v>
      </c>
      <c r="D63" s="59" t="s">
        <v>475</v>
      </c>
      <c r="E63" s="60" t="s">
        <v>87</v>
      </c>
      <c r="F63" s="60" t="s">
        <v>87</v>
      </c>
      <c r="G63" s="61"/>
      <c r="H63" s="557"/>
      <c r="I63" s="425">
        <v>6000</v>
      </c>
      <c r="J63" s="504">
        <f t="shared" ref="J63:J76" si="54">I63/12</f>
        <v>500</v>
      </c>
      <c r="K63" s="505"/>
      <c r="L63" s="504">
        <f t="shared" ref="L63:L76" si="55">I63/12</f>
        <v>500</v>
      </c>
      <c r="M63" s="522"/>
      <c r="N63" s="504">
        <f t="shared" ref="N63:N76" si="56">I63/12</f>
        <v>500</v>
      </c>
      <c r="O63" s="522"/>
      <c r="P63" s="504">
        <f t="shared" ref="P63:P68" si="57">I63/12</f>
        <v>500</v>
      </c>
      <c r="Q63" s="110"/>
      <c r="R63" s="504">
        <f t="shared" ref="R63:R68" si="58">I63/12</f>
        <v>500</v>
      </c>
      <c r="S63" s="110"/>
      <c r="T63" s="504">
        <f t="shared" si="34"/>
        <v>500</v>
      </c>
      <c r="U63" s="110"/>
      <c r="V63" s="504">
        <f t="shared" ref="V63:V68" si="59">I63/12</f>
        <v>500</v>
      </c>
      <c r="W63" s="110"/>
      <c r="X63" s="504">
        <f t="shared" ref="X63:X68" si="60">I63/12</f>
        <v>500</v>
      </c>
      <c r="Y63" s="571"/>
      <c r="Z63" s="504">
        <f t="shared" ref="Z63:Z76" si="61">I63/12</f>
        <v>500</v>
      </c>
      <c r="AA63" s="571"/>
      <c r="AB63" s="504">
        <f t="shared" ref="AB63:AB68" si="62">I63/12</f>
        <v>500</v>
      </c>
      <c r="AC63" s="571"/>
      <c r="AD63" s="504">
        <f t="shared" ref="AD63:AD76" si="63">I63/12</f>
        <v>500</v>
      </c>
      <c r="AE63" s="523"/>
      <c r="AF63" s="504">
        <f t="shared" ref="AF63:AF68" si="64">I63/12</f>
        <v>500</v>
      </c>
      <c r="AG63" s="62"/>
      <c r="AH63" s="550">
        <f t="shared" si="5"/>
        <v>6000</v>
      </c>
      <c r="AI63" s="408">
        <f t="shared" si="6"/>
        <v>6000</v>
      </c>
    </row>
    <row r="64" spans="1:35" ht="41.4" x14ac:dyDescent="0.3">
      <c r="A64" s="11">
        <v>3311</v>
      </c>
      <c r="B64" s="11"/>
      <c r="C64" s="416" t="s">
        <v>137</v>
      </c>
      <c r="D64" s="59" t="s">
        <v>140</v>
      </c>
      <c r="E64" s="60" t="s">
        <v>87</v>
      </c>
      <c r="F64" s="60" t="s">
        <v>87</v>
      </c>
      <c r="G64" s="61"/>
      <c r="H64" s="557"/>
      <c r="I64" s="425">
        <v>145333.20000000001</v>
      </c>
      <c r="J64" s="504">
        <f t="shared" si="54"/>
        <v>12111.1</v>
      </c>
      <c r="K64" s="505"/>
      <c r="L64" s="504">
        <f t="shared" si="55"/>
        <v>12111.1</v>
      </c>
      <c r="M64" s="522"/>
      <c r="N64" s="504">
        <f t="shared" si="56"/>
        <v>12111.1</v>
      </c>
      <c r="O64" s="522"/>
      <c r="P64" s="504">
        <f t="shared" si="57"/>
        <v>12111.1</v>
      </c>
      <c r="Q64" s="110"/>
      <c r="R64" s="504">
        <f t="shared" si="58"/>
        <v>12111.1</v>
      </c>
      <c r="S64" s="110"/>
      <c r="T64" s="504">
        <f t="shared" si="34"/>
        <v>12111.1</v>
      </c>
      <c r="U64" s="507"/>
      <c r="V64" s="504">
        <f t="shared" si="59"/>
        <v>12111.1</v>
      </c>
      <c r="W64" s="110"/>
      <c r="X64" s="504">
        <f t="shared" si="60"/>
        <v>12111.1</v>
      </c>
      <c r="Y64" s="571"/>
      <c r="Z64" s="504">
        <f t="shared" si="61"/>
        <v>12111.1</v>
      </c>
      <c r="AA64" s="571"/>
      <c r="AB64" s="504">
        <f t="shared" si="62"/>
        <v>12111.1</v>
      </c>
      <c r="AC64" s="571"/>
      <c r="AD64" s="504">
        <f t="shared" si="63"/>
        <v>12111.1</v>
      </c>
      <c r="AE64" s="110"/>
      <c r="AF64" s="504">
        <f t="shared" si="64"/>
        <v>12111.1</v>
      </c>
      <c r="AG64" s="62"/>
      <c r="AH64" s="550">
        <f t="shared" si="5"/>
        <v>145333.20000000004</v>
      </c>
      <c r="AI64" s="408">
        <f t="shared" si="6"/>
        <v>145333.20000000004</v>
      </c>
    </row>
    <row r="65" spans="1:35" ht="114" customHeight="1" x14ac:dyDescent="0.3">
      <c r="A65" s="11">
        <v>3331</v>
      </c>
      <c r="B65" s="11"/>
      <c r="C65" s="416" t="s">
        <v>139</v>
      </c>
      <c r="D65" s="59" t="s">
        <v>142</v>
      </c>
      <c r="E65" s="60" t="s">
        <v>87</v>
      </c>
      <c r="F65" s="60" t="s">
        <v>87</v>
      </c>
      <c r="G65" s="61"/>
      <c r="H65" s="557"/>
      <c r="I65" s="425">
        <v>38824.9</v>
      </c>
      <c r="J65" s="504">
        <f t="shared" si="54"/>
        <v>3235.4083333333333</v>
      </c>
      <c r="K65" s="505"/>
      <c r="L65" s="504">
        <f t="shared" si="55"/>
        <v>3235.4083333333333</v>
      </c>
      <c r="M65" s="522"/>
      <c r="N65" s="504">
        <f t="shared" si="56"/>
        <v>3235.4083333333333</v>
      </c>
      <c r="O65" s="522"/>
      <c r="P65" s="504">
        <f t="shared" si="57"/>
        <v>3235.4083333333333</v>
      </c>
      <c r="Q65" s="110"/>
      <c r="R65" s="504">
        <f t="shared" si="58"/>
        <v>3235.4083333333333</v>
      </c>
      <c r="S65" s="110"/>
      <c r="T65" s="504">
        <f t="shared" si="34"/>
        <v>3235.4083333333333</v>
      </c>
      <c r="U65" s="110"/>
      <c r="V65" s="504">
        <f t="shared" si="59"/>
        <v>3235.4083333333333</v>
      </c>
      <c r="W65" s="128"/>
      <c r="X65" s="504">
        <f t="shared" si="60"/>
        <v>3235.4083333333333</v>
      </c>
      <c r="Y65" s="110"/>
      <c r="Z65" s="504">
        <f t="shared" si="61"/>
        <v>3235.4083333333333</v>
      </c>
      <c r="AA65" s="507"/>
      <c r="AB65" s="504">
        <f t="shared" si="62"/>
        <v>3235.4083333333333</v>
      </c>
      <c r="AC65" s="110"/>
      <c r="AD65" s="504">
        <f t="shared" si="63"/>
        <v>3235.4083333333333</v>
      </c>
      <c r="AE65" s="110"/>
      <c r="AF65" s="504">
        <f t="shared" si="64"/>
        <v>3235.4083333333333</v>
      </c>
      <c r="AG65" s="62"/>
      <c r="AH65" s="550">
        <f t="shared" si="5"/>
        <v>38824.9</v>
      </c>
      <c r="AI65" s="408">
        <f t="shared" si="6"/>
        <v>38824.9</v>
      </c>
    </row>
    <row r="66" spans="1:35" ht="41.4" x14ac:dyDescent="0.3">
      <c r="A66" s="11">
        <v>3451</v>
      </c>
      <c r="B66" s="11"/>
      <c r="C66" s="416" t="s">
        <v>141</v>
      </c>
      <c r="D66" s="59" t="s">
        <v>435</v>
      </c>
      <c r="E66" s="60" t="s">
        <v>87</v>
      </c>
      <c r="F66" s="60" t="s">
        <v>87</v>
      </c>
      <c r="G66" s="61"/>
      <c r="H66" s="558"/>
      <c r="I66" s="425">
        <v>4203.2</v>
      </c>
      <c r="J66" s="504">
        <f t="shared" si="54"/>
        <v>350.26666666666665</v>
      </c>
      <c r="K66" s="505"/>
      <c r="L66" s="504">
        <f t="shared" si="55"/>
        <v>350.26666666666665</v>
      </c>
      <c r="M66" s="522"/>
      <c r="N66" s="504">
        <f t="shared" si="56"/>
        <v>350.26666666666665</v>
      </c>
      <c r="O66" s="506"/>
      <c r="P66" s="504">
        <f t="shared" si="57"/>
        <v>350.26666666666665</v>
      </c>
      <c r="Q66" s="110"/>
      <c r="R66" s="504">
        <f t="shared" si="58"/>
        <v>350.26666666666665</v>
      </c>
      <c r="S66" s="110"/>
      <c r="T66" s="504">
        <f t="shared" si="34"/>
        <v>350.26666666666665</v>
      </c>
      <c r="U66" s="110"/>
      <c r="V66" s="504">
        <f t="shared" si="59"/>
        <v>350.26666666666665</v>
      </c>
      <c r="W66" s="128"/>
      <c r="X66" s="504">
        <f t="shared" si="60"/>
        <v>350.26666666666665</v>
      </c>
      <c r="Y66" s="110"/>
      <c r="Z66" s="504">
        <f t="shared" si="61"/>
        <v>350.26666666666665</v>
      </c>
      <c r="AA66" s="507"/>
      <c r="AB66" s="504">
        <f t="shared" si="62"/>
        <v>350.26666666666665</v>
      </c>
      <c r="AC66" s="507"/>
      <c r="AD66" s="504">
        <f t="shared" si="63"/>
        <v>350.26666666666665</v>
      </c>
      <c r="AE66" s="110"/>
      <c r="AF66" s="504">
        <f t="shared" si="64"/>
        <v>350.26666666666665</v>
      </c>
      <c r="AG66" s="62"/>
      <c r="AH66" s="550">
        <f>J66+L66+N66+P66+R66+T66+V66+X66+Z66+AB66+AD66+AF66</f>
        <v>4203.1999999999989</v>
      </c>
      <c r="AI66" s="408">
        <f t="shared" si="6"/>
        <v>4203.1999999999989</v>
      </c>
    </row>
    <row r="67" spans="1:35" ht="41.4" x14ac:dyDescent="0.3">
      <c r="A67" s="11">
        <v>3491</v>
      </c>
      <c r="B67" s="11"/>
      <c r="C67" s="416" t="s">
        <v>144</v>
      </c>
      <c r="D67" s="59" t="s">
        <v>147</v>
      </c>
      <c r="E67" s="60" t="s">
        <v>87</v>
      </c>
      <c r="F67" s="60" t="s">
        <v>87</v>
      </c>
      <c r="G67" s="61"/>
      <c r="H67" s="557"/>
      <c r="I67" s="425">
        <v>8291.2999999999993</v>
      </c>
      <c r="J67" s="504">
        <f t="shared" si="54"/>
        <v>690.94166666666661</v>
      </c>
      <c r="K67" s="505"/>
      <c r="L67" s="504">
        <f t="shared" si="55"/>
        <v>690.94166666666661</v>
      </c>
      <c r="M67" s="522"/>
      <c r="N67" s="504">
        <f t="shared" si="56"/>
        <v>690.94166666666661</v>
      </c>
      <c r="O67" s="522"/>
      <c r="P67" s="504">
        <f t="shared" si="57"/>
        <v>690.94166666666661</v>
      </c>
      <c r="Q67" s="110"/>
      <c r="R67" s="504">
        <f t="shared" si="58"/>
        <v>690.94166666666661</v>
      </c>
      <c r="S67" s="110"/>
      <c r="T67" s="504">
        <f t="shared" si="34"/>
        <v>690.94166666666661</v>
      </c>
      <c r="U67" s="110"/>
      <c r="V67" s="504">
        <f t="shared" si="59"/>
        <v>690.94166666666661</v>
      </c>
      <c r="W67" s="128"/>
      <c r="X67" s="504">
        <f t="shared" si="60"/>
        <v>690.94166666666661</v>
      </c>
      <c r="Y67" s="571"/>
      <c r="Z67" s="504">
        <f t="shared" si="61"/>
        <v>690.94166666666661</v>
      </c>
      <c r="AA67" s="571"/>
      <c r="AB67" s="504">
        <f t="shared" si="62"/>
        <v>690.94166666666661</v>
      </c>
      <c r="AC67" s="571"/>
      <c r="AD67" s="504">
        <f t="shared" si="63"/>
        <v>690.94166666666661</v>
      </c>
      <c r="AE67" s="110"/>
      <c r="AF67" s="504">
        <f t="shared" si="64"/>
        <v>690.94166666666661</v>
      </c>
      <c r="AG67" s="62"/>
      <c r="AH67" s="550">
        <f t="shared" si="5"/>
        <v>8291.2999999999993</v>
      </c>
      <c r="AI67" s="408">
        <f t="shared" si="6"/>
        <v>8291.2999999999993</v>
      </c>
    </row>
    <row r="68" spans="1:35" ht="44.4" customHeight="1" x14ac:dyDescent="0.3">
      <c r="A68" s="11">
        <v>3511</v>
      </c>
      <c r="B68" s="11"/>
      <c r="C68" s="416" t="s">
        <v>146</v>
      </c>
      <c r="D68" s="59" t="s">
        <v>463</v>
      </c>
      <c r="E68" s="60"/>
      <c r="F68" s="60"/>
      <c r="G68" s="61"/>
      <c r="H68" s="557"/>
      <c r="I68" s="426">
        <v>4500</v>
      </c>
      <c r="J68" s="504">
        <f t="shared" si="54"/>
        <v>375</v>
      </c>
      <c r="K68" s="505"/>
      <c r="L68" s="504">
        <f t="shared" si="55"/>
        <v>375</v>
      </c>
      <c r="M68" s="522"/>
      <c r="N68" s="504">
        <f t="shared" si="56"/>
        <v>375</v>
      </c>
      <c r="O68" s="522"/>
      <c r="P68" s="504">
        <f t="shared" si="57"/>
        <v>375</v>
      </c>
      <c r="Q68" s="110"/>
      <c r="R68" s="504">
        <f t="shared" si="58"/>
        <v>375</v>
      </c>
      <c r="S68" s="110"/>
      <c r="T68" s="504">
        <f t="shared" si="34"/>
        <v>375</v>
      </c>
      <c r="U68" s="110"/>
      <c r="V68" s="504">
        <f t="shared" si="59"/>
        <v>375</v>
      </c>
      <c r="W68" s="128"/>
      <c r="X68" s="504">
        <f t="shared" si="60"/>
        <v>375</v>
      </c>
      <c r="Y68" s="571"/>
      <c r="Z68" s="504">
        <f t="shared" si="61"/>
        <v>375</v>
      </c>
      <c r="AA68" s="571"/>
      <c r="AB68" s="504">
        <f t="shared" si="62"/>
        <v>375</v>
      </c>
      <c r="AC68" s="571"/>
      <c r="AD68" s="504">
        <f t="shared" si="63"/>
        <v>375</v>
      </c>
      <c r="AE68" s="110"/>
      <c r="AF68" s="504">
        <f t="shared" si="64"/>
        <v>375</v>
      </c>
      <c r="AG68" s="62"/>
      <c r="AH68" s="550">
        <f t="shared" si="5"/>
        <v>4500</v>
      </c>
      <c r="AI68" s="408">
        <f t="shared" si="6"/>
        <v>4500</v>
      </c>
    </row>
    <row r="69" spans="1:35" ht="74.400000000000006" customHeight="1" x14ac:dyDescent="0.3">
      <c r="A69" s="11">
        <v>3531</v>
      </c>
      <c r="B69" s="11"/>
      <c r="C69" s="416" t="s">
        <v>499</v>
      </c>
      <c r="D69" s="59" t="s">
        <v>149</v>
      </c>
      <c r="E69" s="60" t="s">
        <v>87</v>
      </c>
      <c r="F69" s="60" t="s">
        <v>87</v>
      </c>
      <c r="G69" s="61"/>
      <c r="H69" s="557"/>
      <c r="I69" s="425">
        <v>7500</v>
      </c>
      <c r="J69" s="504">
        <f t="shared" si="54"/>
        <v>625</v>
      </c>
      <c r="K69" s="505"/>
      <c r="L69" s="504">
        <f t="shared" si="55"/>
        <v>625</v>
      </c>
      <c r="M69" s="522"/>
      <c r="N69" s="504">
        <f t="shared" si="56"/>
        <v>625</v>
      </c>
      <c r="O69" s="506"/>
      <c r="P69" s="504">
        <f t="shared" ref="P69:P76" si="65">I69/12</f>
        <v>625</v>
      </c>
      <c r="Q69" s="110"/>
      <c r="R69" s="504">
        <f t="shared" ref="R69:R76" si="66">I69/12</f>
        <v>625</v>
      </c>
      <c r="S69" s="110"/>
      <c r="T69" s="504">
        <f t="shared" si="34"/>
        <v>625</v>
      </c>
      <c r="U69" s="110"/>
      <c r="V69" s="504">
        <f t="shared" ref="V69:V76" si="67">I69/12</f>
        <v>625</v>
      </c>
      <c r="W69" s="128"/>
      <c r="X69" s="504">
        <f t="shared" ref="X69:X76" si="68">I69/12</f>
        <v>625</v>
      </c>
      <c r="Y69" s="571"/>
      <c r="Z69" s="504">
        <f t="shared" si="61"/>
        <v>625</v>
      </c>
      <c r="AA69" s="571"/>
      <c r="AB69" s="504">
        <f t="shared" ref="AB69:AB76" si="69">I69/12</f>
        <v>625</v>
      </c>
      <c r="AC69" s="571"/>
      <c r="AD69" s="504">
        <f t="shared" si="63"/>
        <v>625</v>
      </c>
      <c r="AE69" s="110"/>
      <c r="AF69" s="504">
        <f t="shared" ref="AF69:AF76" si="70">I69/12</f>
        <v>625</v>
      </c>
      <c r="AG69" s="62"/>
      <c r="AH69" s="550">
        <f t="shared" si="5"/>
        <v>7500</v>
      </c>
      <c r="AI69" s="408">
        <f t="shared" si="6"/>
        <v>7500</v>
      </c>
    </row>
    <row r="70" spans="1:35" ht="41.4" x14ac:dyDescent="0.3">
      <c r="A70" s="11">
        <v>3551</v>
      </c>
      <c r="B70" s="11"/>
      <c r="C70" s="416" t="s">
        <v>148</v>
      </c>
      <c r="D70" s="59" t="s">
        <v>151</v>
      </c>
      <c r="E70" s="60" t="s">
        <v>87</v>
      </c>
      <c r="F70" s="60" t="s">
        <v>87</v>
      </c>
      <c r="G70" s="61"/>
      <c r="H70" s="557"/>
      <c r="I70" s="425">
        <v>17499.68</v>
      </c>
      <c r="J70" s="504">
        <f t="shared" si="54"/>
        <v>1458.3066666666666</v>
      </c>
      <c r="K70" s="505"/>
      <c r="L70" s="504">
        <f t="shared" si="55"/>
        <v>1458.3066666666666</v>
      </c>
      <c r="M70" s="522"/>
      <c r="N70" s="504">
        <f t="shared" si="56"/>
        <v>1458.3066666666666</v>
      </c>
      <c r="O70" s="506"/>
      <c r="P70" s="504">
        <f t="shared" si="65"/>
        <v>1458.3066666666666</v>
      </c>
      <c r="Q70" s="110"/>
      <c r="R70" s="504">
        <f t="shared" si="66"/>
        <v>1458.3066666666666</v>
      </c>
      <c r="S70" s="110"/>
      <c r="T70" s="504">
        <f t="shared" si="34"/>
        <v>1458.3066666666666</v>
      </c>
      <c r="U70" s="110"/>
      <c r="V70" s="504">
        <f t="shared" si="67"/>
        <v>1458.3066666666666</v>
      </c>
      <c r="W70" s="128"/>
      <c r="X70" s="504">
        <f t="shared" si="68"/>
        <v>1458.3066666666666</v>
      </c>
      <c r="Y70" s="571"/>
      <c r="Z70" s="504">
        <f t="shared" si="61"/>
        <v>1458.3066666666666</v>
      </c>
      <c r="AA70" s="571"/>
      <c r="AB70" s="504">
        <f t="shared" si="69"/>
        <v>1458.3066666666666</v>
      </c>
      <c r="AC70" s="571"/>
      <c r="AD70" s="504">
        <f t="shared" si="63"/>
        <v>1458.3066666666666</v>
      </c>
      <c r="AE70" s="523"/>
      <c r="AF70" s="504">
        <f t="shared" si="70"/>
        <v>1458.3066666666666</v>
      </c>
      <c r="AG70" s="62"/>
      <c r="AH70" s="550">
        <f t="shared" si="5"/>
        <v>17499.680000000004</v>
      </c>
      <c r="AI70" s="408">
        <f t="shared" si="6"/>
        <v>17499.680000000004</v>
      </c>
    </row>
    <row r="71" spans="1:35" ht="43.2" x14ac:dyDescent="0.3">
      <c r="A71" s="11">
        <v>3571</v>
      </c>
      <c r="B71" s="11"/>
      <c r="C71" s="416" t="s">
        <v>150</v>
      </c>
      <c r="D71" s="59" t="s">
        <v>438</v>
      </c>
      <c r="E71" s="60" t="s">
        <v>87</v>
      </c>
      <c r="F71" s="60" t="s">
        <v>87</v>
      </c>
      <c r="G71" s="61"/>
      <c r="H71" s="557"/>
      <c r="I71" s="425">
        <v>3740</v>
      </c>
      <c r="J71" s="504">
        <f t="shared" si="54"/>
        <v>311.66666666666669</v>
      </c>
      <c r="K71" s="505"/>
      <c r="L71" s="504">
        <f t="shared" si="55"/>
        <v>311.66666666666669</v>
      </c>
      <c r="M71" s="522"/>
      <c r="N71" s="504">
        <f t="shared" si="56"/>
        <v>311.66666666666669</v>
      </c>
      <c r="O71" s="506"/>
      <c r="P71" s="504">
        <f t="shared" si="65"/>
        <v>311.66666666666669</v>
      </c>
      <c r="Q71" s="110"/>
      <c r="R71" s="504">
        <f t="shared" si="66"/>
        <v>311.66666666666669</v>
      </c>
      <c r="S71" s="110"/>
      <c r="T71" s="504">
        <f t="shared" si="34"/>
        <v>311.66666666666669</v>
      </c>
      <c r="U71" s="110"/>
      <c r="V71" s="504">
        <f t="shared" si="67"/>
        <v>311.66666666666669</v>
      </c>
      <c r="W71" s="128"/>
      <c r="X71" s="504">
        <f t="shared" si="68"/>
        <v>311.66666666666669</v>
      </c>
      <c r="Y71" s="571"/>
      <c r="Z71" s="504">
        <f t="shared" si="61"/>
        <v>311.66666666666669</v>
      </c>
      <c r="AA71" s="571"/>
      <c r="AB71" s="504">
        <f t="shared" si="69"/>
        <v>311.66666666666669</v>
      </c>
      <c r="AC71" s="571"/>
      <c r="AD71" s="504">
        <f t="shared" si="63"/>
        <v>311.66666666666669</v>
      </c>
      <c r="AE71" s="523"/>
      <c r="AF71" s="504">
        <f t="shared" si="70"/>
        <v>311.66666666666669</v>
      </c>
      <c r="AG71" s="62"/>
      <c r="AH71" s="550">
        <f t="shared" si="5"/>
        <v>3739.9999999999995</v>
      </c>
      <c r="AI71" s="408">
        <f t="shared" si="6"/>
        <v>3739.9999999999995</v>
      </c>
    </row>
    <row r="72" spans="1:35" ht="41.4" x14ac:dyDescent="0.3">
      <c r="A72" s="11">
        <v>3751</v>
      </c>
      <c r="B72" s="11"/>
      <c r="C72" s="416" t="s">
        <v>500</v>
      </c>
      <c r="D72" s="59" t="s">
        <v>153</v>
      </c>
      <c r="E72" s="60" t="s">
        <v>87</v>
      </c>
      <c r="F72" s="60" t="s">
        <v>87</v>
      </c>
      <c r="G72" s="72"/>
      <c r="H72" s="559"/>
      <c r="I72" s="425">
        <v>6500</v>
      </c>
      <c r="J72" s="504">
        <f t="shared" si="54"/>
        <v>541.66666666666663</v>
      </c>
      <c r="K72" s="505"/>
      <c r="L72" s="504">
        <f t="shared" si="55"/>
        <v>541.66666666666663</v>
      </c>
      <c r="M72" s="522"/>
      <c r="N72" s="504">
        <f t="shared" si="56"/>
        <v>541.66666666666663</v>
      </c>
      <c r="O72" s="570"/>
      <c r="P72" s="504">
        <f t="shared" si="65"/>
        <v>541.66666666666663</v>
      </c>
      <c r="Q72" s="507"/>
      <c r="R72" s="504">
        <f t="shared" si="66"/>
        <v>541.66666666666663</v>
      </c>
      <c r="S72" s="110"/>
      <c r="T72" s="504">
        <f t="shared" si="34"/>
        <v>541.66666666666663</v>
      </c>
      <c r="U72" s="110"/>
      <c r="V72" s="504">
        <f t="shared" si="67"/>
        <v>541.66666666666663</v>
      </c>
      <c r="W72" s="128"/>
      <c r="X72" s="504">
        <f t="shared" si="68"/>
        <v>541.66666666666663</v>
      </c>
      <c r="Y72" s="571"/>
      <c r="Z72" s="504">
        <f t="shared" si="61"/>
        <v>541.66666666666663</v>
      </c>
      <c r="AA72" s="571"/>
      <c r="AB72" s="504">
        <f t="shared" si="69"/>
        <v>541.66666666666663</v>
      </c>
      <c r="AC72" s="571"/>
      <c r="AD72" s="504">
        <f t="shared" si="63"/>
        <v>541.66666666666663</v>
      </c>
      <c r="AE72" s="110"/>
      <c r="AF72" s="504">
        <f t="shared" si="70"/>
        <v>541.66666666666663</v>
      </c>
      <c r="AG72" s="62"/>
      <c r="AH72" s="550">
        <f t="shared" si="5"/>
        <v>6500.0000000000009</v>
      </c>
      <c r="AI72" s="408">
        <f t="shared" si="6"/>
        <v>6500.0000000000009</v>
      </c>
    </row>
    <row r="73" spans="1:35" ht="43.2" x14ac:dyDescent="0.3">
      <c r="A73" s="11">
        <v>3821</v>
      </c>
      <c r="B73" s="11"/>
      <c r="C73" s="416" t="s">
        <v>152</v>
      </c>
      <c r="D73" s="59" t="s">
        <v>155</v>
      </c>
      <c r="E73" s="60" t="s">
        <v>87</v>
      </c>
      <c r="F73" s="60" t="s">
        <v>87</v>
      </c>
      <c r="G73" s="72"/>
      <c r="H73" s="559"/>
      <c r="I73" s="425">
        <v>20000</v>
      </c>
      <c r="J73" s="504">
        <f t="shared" si="54"/>
        <v>1666.6666666666667</v>
      </c>
      <c r="K73" s="505"/>
      <c r="L73" s="504">
        <f t="shared" si="55"/>
        <v>1666.6666666666667</v>
      </c>
      <c r="M73" s="522"/>
      <c r="N73" s="504">
        <f t="shared" si="56"/>
        <v>1666.6666666666667</v>
      </c>
      <c r="O73" s="506"/>
      <c r="P73" s="504">
        <f t="shared" si="65"/>
        <v>1666.6666666666667</v>
      </c>
      <c r="Q73" s="507"/>
      <c r="R73" s="504">
        <f t="shared" si="66"/>
        <v>1666.6666666666667</v>
      </c>
      <c r="S73" s="110"/>
      <c r="T73" s="504">
        <f t="shared" si="34"/>
        <v>1666.6666666666667</v>
      </c>
      <c r="U73" s="110"/>
      <c r="V73" s="504">
        <f t="shared" si="67"/>
        <v>1666.6666666666667</v>
      </c>
      <c r="W73" s="128"/>
      <c r="X73" s="504">
        <f t="shared" si="68"/>
        <v>1666.6666666666667</v>
      </c>
      <c r="Y73" s="110"/>
      <c r="Z73" s="504">
        <f t="shared" si="61"/>
        <v>1666.6666666666667</v>
      </c>
      <c r="AA73" s="507"/>
      <c r="AB73" s="504">
        <f t="shared" si="69"/>
        <v>1666.6666666666667</v>
      </c>
      <c r="AC73" s="507"/>
      <c r="AD73" s="504">
        <f t="shared" si="63"/>
        <v>1666.6666666666667</v>
      </c>
      <c r="AE73" s="523"/>
      <c r="AF73" s="504">
        <f t="shared" si="70"/>
        <v>1666.6666666666667</v>
      </c>
      <c r="AG73" s="62"/>
      <c r="AH73" s="550">
        <f t="shared" si="5"/>
        <v>20000</v>
      </c>
      <c r="AI73" s="408">
        <f t="shared" si="6"/>
        <v>20000</v>
      </c>
    </row>
    <row r="74" spans="1:35" ht="57" customHeight="1" x14ac:dyDescent="0.3">
      <c r="A74" s="11">
        <v>3852</v>
      </c>
      <c r="B74" s="11"/>
      <c r="C74" s="416" t="s">
        <v>154</v>
      </c>
      <c r="D74" s="59" t="s">
        <v>158</v>
      </c>
      <c r="E74" s="60" t="s">
        <v>87</v>
      </c>
      <c r="F74" s="60" t="s">
        <v>87</v>
      </c>
      <c r="G74" s="72"/>
      <c r="H74" s="559"/>
      <c r="I74" s="425">
        <v>4733.3999999999996</v>
      </c>
      <c r="J74" s="504">
        <f t="shared" si="54"/>
        <v>394.45</v>
      </c>
      <c r="K74" s="505"/>
      <c r="L74" s="504">
        <f t="shared" si="55"/>
        <v>394.45</v>
      </c>
      <c r="M74" s="522"/>
      <c r="N74" s="504">
        <f t="shared" si="56"/>
        <v>394.45</v>
      </c>
      <c r="O74" s="506"/>
      <c r="P74" s="504">
        <f t="shared" si="65"/>
        <v>394.45</v>
      </c>
      <c r="Q74" s="507"/>
      <c r="R74" s="504">
        <f t="shared" si="66"/>
        <v>394.45</v>
      </c>
      <c r="S74" s="110"/>
      <c r="T74" s="504">
        <f t="shared" si="34"/>
        <v>394.45</v>
      </c>
      <c r="U74" s="110"/>
      <c r="V74" s="504">
        <f t="shared" si="67"/>
        <v>394.45</v>
      </c>
      <c r="W74" s="128"/>
      <c r="X74" s="504">
        <f t="shared" si="68"/>
        <v>394.45</v>
      </c>
      <c r="Y74" s="571"/>
      <c r="Z74" s="504">
        <f t="shared" si="61"/>
        <v>394.45</v>
      </c>
      <c r="AA74" s="571"/>
      <c r="AB74" s="504">
        <f t="shared" si="69"/>
        <v>394.45</v>
      </c>
      <c r="AC74" s="571"/>
      <c r="AD74" s="504">
        <f t="shared" si="63"/>
        <v>394.45</v>
      </c>
      <c r="AE74" s="110"/>
      <c r="AF74" s="504">
        <f t="shared" si="70"/>
        <v>394.45</v>
      </c>
      <c r="AG74" s="62"/>
      <c r="AH74" s="550">
        <f>J74+L74+N74+P74+R74+T74+V74+X74+Z74+AB74+AD74+AF74</f>
        <v>4733.3999999999987</v>
      </c>
      <c r="AI74" s="408">
        <f t="shared" si="6"/>
        <v>4733.3999999999987</v>
      </c>
    </row>
    <row r="75" spans="1:35" ht="41.4" x14ac:dyDescent="0.3">
      <c r="A75" s="11">
        <v>3921</v>
      </c>
      <c r="B75" s="11"/>
      <c r="C75" s="416" t="s">
        <v>157</v>
      </c>
      <c r="D75" s="59" t="s">
        <v>161</v>
      </c>
      <c r="E75" s="60" t="s">
        <v>87</v>
      </c>
      <c r="F75" s="60" t="s">
        <v>87</v>
      </c>
      <c r="G75" s="72"/>
      <c r="H75" s="559"/>
      <c r="I75" s="450">
        <v>7500</v>
      </c>
      <c r="J75" s="504">
        <f t="shared" si="54"/>
        <v>625</v>
      </c>
      <c r="K75" s="505"/>
      <c r="L75" s="504">
        <f t="shared" si="55"/>
        <v>625</v>
      </c>
      <c r="M75" s="522"/>
      <c r="N75" s="504">
        <f t="shared" si="56"/>
        <v>625</v>
      </c>
      <c r="O75" s="522"/>
      <c r="P75" s="504">
        <f t="shared" si="65"/>
        <v>625</v>
      </c>
      <c r="Q75" s="110"/>
      <c r="R75" s="504">
        <f t="shared" si="66"/>
        <v>625</v>
      </c>
      <c r="S75" s="110"/>
      <c r="T75" s="504">
        <f t="shared" si="34"/>
        <v>625</v>
      </c>
      <c r="U75" s="110"/>
      <c r="V75" s="504">
        <f t="shared" si="67"/>
        <v>625</v>
      </c>
      <c r="W75" s="110"/>
      <c r="X75" s="504">
        <f t="shared" si="68"/>
        <v>625</v>
      </c>
      <c r="Y75" s="571"/>
      <c r="Z75" s="504">
        <f t="shared" si="61"/>
        <v>625</v>
      </c>
      <c r="AA75" s="571"/>
      <c r="AB75" s="504">
        <f t="shared" si="69"/>
        <v>625</v>
      </c>
      <c r="AC75" s="571"/>
      <c r="AD75" s="504">
        <f t="shared" si="63"/>
        <v>625</v>
      </c>
      <c r="AE75" s="110"/>
      <c r="AF75" s="504">
        <f t="shared" si="70"/>
        <v>625</v>
      </c>
      <c r="AG75" s="62"/>
      <c r="AH75" s="550">
        <f t="shared" si="5"/>
        <v>7500</v>
      </c>
      <c r="AI75" s="408">
        <f t="shared" si="6"/>
        <v>7500</v>
      </c>
    </row>
    <row r="76" spans="1:35" ht="41.4" x14ac:dyDescent="0.3">
      <c r="A76" s="11">
        <v>3981</v>
      </c>
      <c r="B76" s="11"/>
      <c r="C76" s="416" t="s">
        <v>160</v>
      </c>
      <c r="D76" s="59" t="s">
        <v>162</v>
      </c>
      <c r="E76" s="60" t="s">
        <v>87</v>
      </c>
      <c r="F76" s="60" t="s">
        <v>87</v>
      </c>
      <c r="G76" s="72"/>
      <c r="H76" s="556"/>
      <c r="I76" s="450">
        <v>28737.17</v>
      </c>
      <c r="J76" s="504">
        <f t="shared" si="54"/>
        <v>2394.7641666666664</v>
      </c>
      <c r="K76" s="505"/>
      <c r="L76" s="504">
        <f t="shared" si="55"/>
        <v>2394.7641666666664</v>
      </c>
      <c r="M76" s="522"/>
      <c r="N76" s="504">
        <f t="shared" si="56"/>
        <v>2394.7641666666664</v>
      </c>
      <c r="O76" s="506"/>
      <c r="P76" s="504">
        <f t="shared" si="65"/>
        <v>2394.7641666666664</v>
      </c>
      <c r="Q76" s="507"/>
      <c r="R76" s="504">
        <f t="shared" si="66"/>
        <v>2394.7641666666664</v>
      </c>
      <c r="S76" s="110"/>
      <c r="T76" s="504">
        <f t="shared" si="34"/>
        <v>2394.7641666666664</v>
      </c>
      <c r="U76" s="110"/>
      <c r="V76" s="504">
        <f t="shared" si="67"/>
        <v>2394.7641666666664</v>
      </c>
      <c r="W76" s="110"/>
      <c r="X76" s="504">
        <f t="shared" si="68"/>
        <v>2394.7641666666664</v>
      </c>
      <c r="Y76" s="571"/>
      <c r="Z76" s="504">
        <f t="shared" si="61"/>
        <v>2394.7641666666664</v>
      </c>
      <c r="AA76" s="571"/>
      <c r="AB76" s="504">
        <f t="shared" si="69"/>
        <v>2394.7641666666664</v>
      </c>
      <c r="AC76" s="571"/>
      <c r="AD76" s="504">
        <f t="shared" si="63"/>
        <v>2394.7641666666664</v>
      </c>
      <c r="AE76" s="523"/>
      <c r="AF76" s="504">
        <f t="shared" si="70"/>
        <v>2394.7641666666664</v>
      </c>
      <c r="AG76" s="62"/>
      <c r="AH76" s="550">
        <f t="shared" si="5"/>
        <v>28737.170000000002</v>
      </c>
      <c r="AI76" s="408">
        <f t="shared" si="6"/>
        <v>28737.170000000002</v>
      </c>
    </row>
    <row r="77" spans="1:35" ht="41.4" x14ac:dyDescent="0.3">
      <c r="A77" s="65">
        <v>5000</v>
      </c>
      <c r="B77" s="65"/>
      <c r="C77" s="73">
        <v>7.1</v>
      </c>
      <c r="D77" s="74" t="s">
        <v>163</v>
      </c>
      <c r="E77" s="75" t="s">
        <v>87</v>
      </c>
      <c r="F77" s="75" t="s">
        <v>87</v>
      </c>
      <c r="G77" s="76"/>
      <c r="H77" s="560"/>
      <c r="I77" s="572">
        <f>SUM(I78:I79)</f>
        <v>22559.3</v>
      </c>
      <c r="J77" s="48">
        <f t="shared" ref="J77:P77" si="71">SUM(J78:J79)</f>
        <v>1879.9416666666666</v>
      </c>
      <c r="K77" s="48">
        <f t="shared" si="71"/>
        <v>0</v>
      </c>
      <c r="L77" s="48">
        <f t="shared" si="71"/>
        <v>1879.9416666666666</v>
      </c>
      <c r="M77" s="48">
        <f t="shared" si="71"/>
        <v>0</v>
      </c>
      <c r="N77" s="70">
        <f t="shared" si="71"/>
        <v>1879.9416666666666</v>
      </c>
      <c r="O77" s="70">
        <f t="shared" si="71"/>
        <v>0</v>
      </c>
      <c r="P77" s="70">
        <f t="shared" si="71"/>
        <v>1879.9416666666666</v>
      </c>
      <c r="Q77" s="70"/>
      <c r="R77" s="48">
        <f>SUM(R78:R79)</f>
        <v>1879.9416666666666</v>
      </c>
      <c r="S77" s="70"/>
      <c r="T77" s="48">
        <f>SUM(T78:T79)</f>
        <v>1879.9416666666666</v>
      </c>
      <c r="U77" s="70"/>
      <c r="V77" s="48">
        <f>SUM(V78:V79)</f>
        <v>1879.9416666666666</v>
      </c>
      <c r="W77" s="70"/>
      <c r="X77" s="48">
        <f>SUM(X78:X79)</f>
        <v>1879.9416666666666</v>
      </c>
      <c r="Y77" s="70"/>
      <c r="Z77" s="48">
        <f>SUM(Z78:Z79)</f>
        <v>1879.9416666666666</v>
      </c>
      <c r="AA77" s="70"/>
      <c r="AB77" s="48">
        <f>SUM(AB78:AB79)</f>
        <v>1879.9416666666666</v>
      </c>
      <c r="AC77" s="70"/>
      <c r="AD77" s="48">
        <f>SUM(AD78:AD79)</f>
        <v>1879.9416666666666</v>
      </c>
      <c r="AE77" s="70"/>
      <c r="AF77" s="48">
        <f>SUM(AF78:AF79)</f>
        <v>1879.9416666666666</v>
      </c>
      <c r="AG77" s="77"/>
      <c r="AH77" s="550">
        <f t="shared" si="5"/>
        <v>22559.299999999992</v>
      </c>
      <c r="AI77" s="408">
        <f t="shared" si="6"/>
        <v>22559.299999999992</v>
      </c>
    </row>
    <row r="78" spans="1:35" ht="41.4" x14ac:dyDescent="0.3">
      <c r="A78" s="78">
        <v>5111</v>
      </c>
      <c r="B78" s="113"/>
      <c r="C78" s="79" t="s">
        <v>164</v>
      </c>
      <c r="D78" s="80" t="s">
        <v>279</v>
      </c>
      <c r="E78" s="81" t="s">
        <v>87</v>
      </c>
      <c r="F78" s="81" t="s">
        <v>87</v>
      </c>
      <c r="G78" s="82"/>
      <c r="H78" s="561"/>
      <c r="I78" s="451">
        <v>7559.3</v>
      </c>
      <c r="J78" s="504">
        <f>I78/12</f>
        <v>629.94166666666672</v>
      </c>
      <c r="K78" s="573"/>
      <c r="L78" s="504">
        <f>I78/12</f>
        <v>629.94166666666672</v>
      </c>
      <c r="M78" s="574"/>
      <c r="N78" s="504">
        <f>I78/12</f>
        <v>629.94166666666672</v>
      </c>
      <c r="O78" s="574"/>
      <c r="P78" s="504">
        <f>I78/12</f>
        <v>629.94166666666672</v>
      </c>
      <c r="Q78" s="129"/>
      <c r="R78" s="504">
        <f>I78/12</f>
        <v>629.94166666666672</v>
      </c>
      <c r="S78" s="129"/>
      <c r="T78" s="504">
        <f t="shared" ref="T78" si="72">I78/12</f>
        <v>629.94166666666672</v>
      </c>
      <c r="U78" s="129"/>
      <c r="V78" s="504">
        <f>I78/12</f>
        <v>629.94166666666672</v>
      </c>
      <c r="W78" s="130"/>
      <c r="X78" s="504">
        <f t="shared" ref="X78" si="73">I78/12</f>
        <v>629.94166666666672</v>
      </c>
      <c r="Y78" s="129"/>
      <c r="Z78" s="504">
        <f t="shared" ref="Z78" si="74">I78/12</f>
        <v>629.94166666666672</v>
      </c>
      <c r="AA78" s="129"/>
      <c r="AB78" s="504">
        <f t="shared" ref="AB78" si="75">I78/12</f>
        <v>629.94166666666672</v>
      </c>
      <c r="AC78" s="507"/>
      <c r="AD78" s="504">
        <f>I78/12</f>
        <v>629.94166666666672</v>
      </c>
      <c r="AE78" s="110"/>
      <c r="AF78" s="504">
        <f t="shared" ref="AF78" si="76">I78/12</f>
        <v>629.94166666666672</v>
      </c>
      <c r="AG78" s="144"/>
      <c r="AH78" s="550">
        <f t="shared" si="5"/>
        <v>7559.3</v>
      </c>
      <c r="AI78" s="408">
        <f t="shared" si="6"/>
        <v>7559.3</v>
      </c>
    </row>
    <row r="79" spans="1:35" ht="43.8" thickBot="1" x14ac:dyDescent="0.35">
      <c r="A79" s="11">
        <v>5151</v>
      </c>
      <c r="B79" s="114"/>
      <c r="C79" s="79" t="s">
        <v>280</v>
      </c>
      <c r="D79" s="83" t="s">
        <v>165</v>
      </c>
      <c r="E79" s="81" t="s">
        <v>87</v>
      </c>
      <c r="F79" s="81" t="s">
        <v>87</v>
      </c>
      <c r="G79" s="84"/>
      <c r="H79" s="562"/>
      <c r="I79" s="425">
        <v>15000</v>
      </c>
      <c r="J79" s="504">
        <f>I79/12</f>
        <v>1250</v>
      </c>
      <c r="K79" s="575"/>
      <c r="L79" s="504">
        <f>I79/12</f>
        <v>1250</v>
      </c>
      <c r="M79" s="576"/>
      <c r="N79" s="504">
        <f>I79/12</f>
        <v>1250</v>
      </c>
      <c r="O79" s="576"/>
      <c r="P79" s="504">
        <f>I79/12</f>
        <v>1250</v>
      </c>
      <c r="Q79" s="129"/>
      <c r="R79" s="504">
        <f>I79/12</f>
        <v>1250</v>
      </c>
      <c r="S79" s="129"/>
      <c r="T79" s="504">
        <f t="shared" ref="T79" si="77">I79/12</f>
        <v>1250</v>
      </c>
      <c r="U79" s="129"/>
      <c r="V79" s="504">
        <f>I79/12</f>
        <v>1250</v>
      </c>
      <c r="W79" s="130"/>
      <c r="X79" s="504">
        <f t="shared" ref="X79" si="78">I79/12</f>
        <v>1250</v>
      </c>
      <c r="Y79" s="129"/>
      <c r="Z79" s="504">
        <f t="shared" ref="Z79" si="79">I79/12</f>
        <v>1250</v>
      </c>
      <c r="AA79" s="129"/>
      <c r="AB79" s="504">
        <f t="shared" ref="AB79" si="80">I79/12</f>
        <v>1250</v>
      </c>
      <c r="AC79" s="507"/>
      <c r="AD79" s="504">
        <f>I79/12</f>
        <v>1250</v>
      </c>
      <c r="AE79" s="110"/>
      <c r="AF79" s="504">
        <f t="shared" ref="AF79" si="81">I79/12</f>
        <v>1250</v>
      </c>
      <c r="AG79" s="9"/>
      <c r="AH79" s="550">
        <f t="shared" si="5"/>
        <v>15000</v>
      </c>
      <c r="AI79" s="408">
        <f t="shared" si="6"/>
        <v>15000</v>
      </c>
    </row>
    <row r="80" spans="1:35" ht="46.2" x14ac:dyDescent="0.85">
      <c r="A80" s="85"/>
      <c r="B80" s="14"/>
      <c r="C80" s="520" t="s">
        <v>266</v>
      </c>
      <c r="D80" s="521"/>
      <c r="E80" s="521"/>
      <c r="F80" s="521"/>
      <c r="G80" s="521"/>
      <c r="H80" s="521"/>
      <c r="I80" s="551"/>
      <c r="J80" s="551"/>
      <c r="K80" s="551"/>
      <c r="L80" s="551"/>
      <c r="M80" s="551"/>
      <c r="N80" s="551"/>
      <c r="O80" s="551"/>
      <c r="P80" s="551"/>
      <c r="Q80" s="551"/>
      <c r="R80" s="551"/>
      <c r="S80" s="551"/>
      <c r="T80" s="551"/>
      <c r="U80" s="551"/>
      <c r="V80" s="551"/>
      <c r="W80" s="551"/>
      <c r="X80" s="551"/>
      <c r="Y80" s="551"/>
      <c r="Z80" s="551"/>
      <c r="AA80" s="551"/>
      <c r="AB80" s="551"/>
      <c r="AC80" s="551"/>
      <c r="AD80" s="551"/>
      <c r="AE80" s="551"/>
      <c r="AF80" s="551"/>
      <c r="AG80" s="551"/>
      <c r="AH80" s="550">
        <f t="shared" si="5"/>
        <v>0</v>
      </c>
      <c r="AI80" s="408">
        <f t="shared" si="6"/>
        <v>0</v>
      </c>
    </row>
    <row r="81" spans="1:36" ht="46.2" x14ac:dyDescent="0.85">
      <c r="A81" s="85"/>
      <c r="B81" s="85"/>
      <c r="C81" s="627" t="s">
        <v>266</v>
      </c>
      <c r="D81" s="628"/>
      <c r="E81" s="628"/>
      <c r="F81" s="628"/>
      <c r="G81" s="628"/>
      <c r="H81" s="628"/>
      <c r="I81" s="509">
        <f>I82+I92+I108+I120</f>
        <v>4446872.08</v>
      </c>
      <c r="J81" s="264">
        <f>J82+J92+J108+J120</f>
        <v>367975.48083333328</v>
      </c>
      <c r="K81" s="264">
        <f t="shared" ref="K81:AF81" si="82">K82+K92+K108+K120</f>
        <v>0</v>
      </c>
      <c r="L81" s="264">
        <f t="shared" si="82"/>
        <v>367975.48083333328</v>
      </c>
      <c r="M81" s="264">
        <f t="shared" si="82"/>
        <v>0</v>
      </c>
      <c r="N81" s="264">
        <f t="shared" si="82"/>
        <v>367975.48083333328</v>
      </c>
      <c r="O81" s="264">
        <f t="shared" si="82"/>
        <v>0</v>
      </c>
      <c r="P81" s="264">
        <f t="shared" si="82"/>
        <v>367975.48083333328</v>
      </c>
      <c r="Q81" s="264">
        <f t="shared" si="82"/>
        <v>0</v>
      </c>
      <c r="R81" s="264">
        <f>R82+R92+R108+R120</f>
        <v>367975.48083333328</v>
      </c>
      <c r="S81" s="264">
        <f t="shared" si="82"/>
        <v>0</v>
      </c>
      <c r="T81" s="264">
        <f t="shared" si="82"/>
        <v>367975.48083333328</v>
      </c>
      <c r="U81" s="264">
        <f t="shared" si="82"/>
        <v>0</v>
      </c>
      <c r="V81" s="264">
        <f t="shared" si="82"/>
        <v>367975.48083333328</v>
      </c>
      <c r="W81" s="264">
        <f t="shared" si="82"/>
        <v>0</v>
      </c>
      <c r="X81" s="264">
        <f t="shared" si="82"/>
        <v>367975.48083333328</v>
      </c>
      <c r="Y81" s="264">
        <f t="shared" si="82"/>
        <v>0</v>
      </c>
      <c r="Z81" s="264">
        <f t="shared" si="82"/>
        <v>367975.48083333328</v>
      </c>
      <c r="AA81" s="264">
        <f t="shared" si="82"/>
        <v>0</v>
      </c>
      <c r="AB81" s="264">
        <f t="shared" si="82"/>
        <v>367975.48083333328</v>
      </c>
      <c r="AC81" s="264">
        <f t="shared" si="82"/>
        <v>0</v>
      </c>
      <c r="AD81" s="264">
        <f t="shared" si="82"/>
        <v>367975.48083333328</v>
      </c>
      <c r="AE81" s="264">
        <f t="shared" si="82"/>
        <v>0</v>
      </c>
      <c r="AF81" s="264">
        <f t="shared" si="82"/>
        <v>367975.48083333328</v>
      </c>
      <c r="AG81" s="265"/>
      <c r="AH81" s="550">
        <f>J81+L81+N81+P81+R81+T81+V81+X81+Z81+AB81+AD81+AF81</f>
        <v>4415705.7700000005</v>
      </c>
      <c r="AI81" s="408">
        <f t="shared" si="6"/>
        <v>4415705.7700000005</v>
      </c>
      <c r="AJ81" s="263"/>
    </row>
    <row r="82" spans="1:36" ht="41.4" x14ac:dyDescent="0.3">
      <c r="A82" s="86">
        <v>1000</v>
      </c>
      <c r="B82" s="115"/>
      <c r="C82" s="87" t="s">
        <v>511</v>
      </c>
      <c r="D82" s="88" t="s">
        <v>91</v>
      </c>
      <c r="E82" s="89" t="s">
        <v>87</v>
      </c>
      <c r="F82" s="89" t="s">
        <v>87</v>
      </c>
      <c r="G82" s="90"/>
      <c r="H82" s="563"/>
      <c r="I82" s="410">
        <f>SUM(I83:I91)</f>
        <v>871533.12999999989</v>
      </c>
      <c r="J82" s="70">
        <f t="shared" ref="J82:P82" si="83">SUM(J83:J91)</f>
        <v>72627.760833333334</v>
      </c>
      <c r="K82" s="70">
        <f t="shared" si="83"/>
        <v>0</v>
      </c>
      <c r="L82" s="70">
        <f t="shared" si="83"/>
        <v>72627.760833333334</v>
      </c>
      <c r="M82" s="70">
        <f t="shared" si="83"/>
        <v>0</v>
      </c>
      <c r="N82" s="70">
        <f t="shared" si="83"/>
        <v>72627.760833333334</v>
      </c>
      <c r="O82" s="70">
        <f t="shared" si="83"/>
        <v>0</v>
      </c>
      <c r="P82" s="70">
        <f t="shared" si="83"/>
        <v>72627.760833333334</v>
      </c>
      <c r="Q82" s="70"/>
      <c r="R82" s="70">
        <f>SUM(R83:R91)</f>
        <v>72627.760833333334</v>
      </c>
      <c r="S82" s="70"/>
      <c r="T82" s="70">
        <f>SUM(T83:T91)</f>
        <v>72627.760833333334</v>
      </c>
      <c r="U82" s="70"/>
      <c r="V82" s="70">
        <f>SUM(V83:V91)</f>
        <v>72627.760833333334</v>
      </c>
      <c r="W82" s="70"/>
      <c r="X82" s="70">
        <f>SUM(X83:X91)</f>
        <v>72627.760833333334</v>
      </c>
      <c r="Y82" s="70"/>
      <c r="Z82" s="70">
        <f>SUM(Z83:Z91)</f>
        <v>72627.760833333334</v>
      </c>
      <c r="AA82" s="70"/>
      <c r="AB82" s="70">
        <f>SUM(AB83:AB91)</f>
        <v>72627.760833333334</v>
      </c>
      <c r="AC82" s="70"/>
      <c r="AD82" s="70">
        <f>SUM(AD83:AD91)</f>
        <v>72627.760833333334</v>
      </c>
      <c r="AE82" s="70"/>
      <c r="AF82" s="70">
        <f>SUM(AF83:AF91)</f>
        <v>72627.760833333334</v>
      </c>
      <c r="AG82" s="70"/>
      <c r="AH82" s="550">
        <f>J82+L82+N82+P82+R82+T82+V82+X82+Z82+AB82+AD82+AF82</f>
        <v>871533.13000000024</v>
      </c>
      <c r="AI82" s="408">
        <f t="shared" si="6"/>
        <v>871533.13000000024</v>
      </c>
    </row>
    <row r="83" spans="1:36" ht="41.4" x14ac:dyDescent="0.3">
      <c r="A83" s="11">
        <v>1131</v>
      </c>
      <c r="B83" s="11"/>
      <c r="C83" s="91" t="s">
        <v>501</v>
      </c>
      <c r="D83" s="59" t="s">
        <v>95</v>
      </c>
      <c r="E83" s="60" t="s">
        <v>87</v>
      </c>
      <c r="F83" s="60" t="s">
        <v>87</v>
      </c>
      <c r="G83" s="72"/>
      <c r="H83" s="458"/>
      <c r="I83" s="425">
        <v>642372.32999999996</v>
      </c>
      <c r="J83" s="504">
        <f t="shared" ref="J83:J119" si="84">I83/12</f>
        <v>53531.027499999997</v>
      </c>
      <c r="K83" s="522"/>
      <c r="L83" s="504">
        <f t="shared" ref="L83:L91" si="85">I83/12</f>
        <v>53531.027499999997</v>
      </c>
      <c r="M83" s="522"/>
      <c r="N83" s="504">
        <f t="shared" ref="N83:N91" si="86">I83/12</f>
        <v>53531.027499999997</v>
      </c>
      <c r="O83" s="522"/>
      <c r="P83" s="504">
        <f t="shared" ref="P83:P91" si="87">I83/12</f>
        <v>53531.027499999997</v>
      </c>
      <c r="Q83" s="110"/>
      <c r="R83" s="504">
        <f t="shared" ref="R83:R91" si="88">I83/12</f>
        <v>53531.027499999997</v>
      </c>
      <c r="S83" s="110"/>
      <c r="T83" s="504">
        <f t="shared" ref="T83:T91" si="89">I83/12</f>
        <v>53531.027499999997</v>
      </c>
      <c r="U83" s="110"/>
      <c r="V83" s="504">
        <f t="shared" ref="V83:V91" si="90">I83/12</f>
        <v>53531.027499999997</v>
      </c>
      <c r="W83" s="129"/>
      <c r="X83" s="504">
        <f t="shared" ref="X83:X91" si="91">I83/12</f>
        <v>53531.027499999997</v>
      </c>
      <c r="Y83" s="110"/>
      <c r="Z83" s="504">
        <f t="shared" ref="Z83:Z91" si="92">I83/12</f>
        <v>53531.027499999997</v>
      </c>
      <c r="AA83" s="110"/>
      <c r="AB83" s="504">
        <f t="shared" ref="AB83:AB91" si="93">I83/12</f>
        <v>53531.027499999997</v>
      </c>
      <c r="AC83" s="110"/>
      <c r="AD83" s="504">
        <f t="shared" ref="AD83:AD91" si="94">I83/12</f>
        <v>53531.027499999997</v>
      </c>
      <c r="AE83" s="110"/>
      <c r="AF83" s="504">
        <f t="shared" ref="AF83:AF91" si="95">I83/12</f>
        <v>53531.027499999997</v>
      </c>
      <c r="AG83" s="9"/>
      <c r="AH83" s="550">
        <f>J83+L83+N83+P83+R83+T83+V83+X83+Z83+AB83+AD83+AF83</f>
        <v>642372.32999999973</v>
      </c>
      <c r="AI83" s="408">
        <f t="shared" si="6"/>
        <v>642372.32999999973</v>
      </c>
      <c r="AJ83" s="13">
        <f>AH82+AH92+AH108+AH120</f>
        <v>4415705.7700000005</v>
      </c>
    </row>
    <row r="84" spans="1:36" ht="41.4" x14ac:dyDescent="0.3">
      <c r="A84" s="11">
        <v>1221</v>
      </c>
      <c r="B84" s="11"/>
      <c r="C84" s="91" t="s">
        <v>502</v>
      </c>
      <c r="D84" s="59" t="s">
        <v>169</v>
      </c>
      <c r="E84" s="60" t="s">
        <v>87</v>
      </c>
      <c r="F84" s="60" t="s">
        <v>87</v>
      </c>
      <c r="G84" s="72"/>
      <c r="H84" s="458"/>
      <c r="I84" s="425">
        <v>10400</v>
      </c>
      <c r="J84" s="504">
        <f t="shared" si="84"/>
        <v>866.66666666666663</v>
      </c>
      <c r="K84" s="522"/>
      <c r="L84" s="504">
        <f t="shared" si="85"/>
        <v>866.66666666666663</v>
      </c>
      <c r="M84" s="522"/>
      <c r="N84" s="504">
        <f t="shared" si="86"/>
        <v>866.66666666666663</v>
      </c>
      <c r="O84" s="522"/>
      <c r="P84" s="504">
        <f t="shared" si="87"/>
        <v>866.66666666666663</v>
      </c>
      <c r="Q84" s="110"/>
      <c r="R84" s="504">
        <f t="shared" si="88"/>
        <v>866.66666666666663</v>
      </c>
      <c r="S84" s="110"/>
      <c r="T84" s="504">
        <f t="shared" si="89"/>
        <v>866.66666666666663</v>
      </c>
      <c r="U84" s="110"/>
      <c r="V84" s="504">
        <f t="shared" si="90"/>
        <v>866.66666666666663</v>
      </c>
      <c r="W84" s="129"/>
      <c r="X84" s="504">
        <f t="shared" si="91"/>
        <v>866.66666666666663</v>
      </c>
      <c r="Y84" s="110"/>
      <c r="Z84" s="504">
        <f t="shared" si="92"/>
        <v>866.66666666666663</v>
      </c>
      <c r="AA84" s="110"/>
      <c r="AB84" s="504">
        <f t="shared" si="93"/>
        <v>866.66666666666663</v>
      </c>
      <c r="AC84" s="110"/>
      <c r="AD84" s="504">
        <f t="shared" si="94"/>
        <v>866.66666666666663</v>
      </c>
      <c r="AE84" s="110"/>
      <c r="AF84" s="504">
        <f t="shared" si="95"/>
        <v>866.66666666666663</v>
      </c>
      <c r="AG84" s="9"/>
      <c r="AH84" s="550">
        <f>J84+L84+N84+P84+R84+T84+V84+X84+Z84+AB84+AD84+AF84</f>
        <v>10400</v>
      </c>
      <c r="AI84" s="408">
        <f t="shared" si="6"/>
        <v>10400</v>
      </c>
    </row>
    <row r="85" spans="1:36" ht="41.4" x14ac:dyDescent="0.3">
      <c r="A85" s="11">
        <v>1312</v>
      </c>
      <c r="B85" s="11"/>
      <c r="C85" s="91" t="s">
        <v>503</v>
      </c>
      <c r="D85" s="59" t="s">
        <v>98</v>
      </c>
      <c r="E85" s="60" t="s">
        <v>87</v>
      </c>
      <c r="F85" s="60" t="s">
        <v>87</v>
      </c>
      <c r="G85" s="72"/>
      <c r="H85" s="458"/>
      <c r="I85" s="425"/>
      <c r="J85" s="504">
        <f t="shared" si="84"/>
        <v>0</v>
      </c>
      <c r="K85" s="522"/>
      <c r="L85" s="504">
        <f t="shared" si="85"/>
        <v>0</v>
      </c>
      <c r="M85" s="522"/>
      <c r="N85" s="504">
        <f t="shared" si="86"/>
        <v>0</v>
      </c>
      <c r="O85" s="522"/>
      <c r="P85" s="504">
        <f t="shared" si="87"/>
        <v>0</v>
      </c>
      <c r="Q85" s="110"/>
      <c r="R85" s="504">
        <f t="shared" si="88"/>
        <v>0</v>
      </c>
      <c r="S85" s="110"/>
      <c r="T85" s="504">
        <f t="shared" si="89"/>
        <v>0</v>
      </c>
      <c r="U85" s="110"/>
      <c r="V85" s="504">
        <f t="shared" si="90"/>
        <v>0</v>
      </c>
      <c r="W85" s="129"/>
      <c r="X85" s="504">
        <f t="shared" si="91"/>
        <v>0</v>
      </c>
      <c r="Y85" s="110"/>
      <c r="Z85" s="504">
        <f t="shared" si="92"/>
        <v>0</v>
      </c>
      <c r="AA85" s="507"/>
      <c r="AB85" s="504">
        <f t="shared" si="93"/>
        <v>0</v>
      </c>
      <c r="AC85" s="507"/>
      <c r="AD85" s="504">
        <f t="shared" si="94"/>
        <v>0</v>
      </c>
      <c r="AE85" s="110"/>
      <c r="AF85" s="504">
        <f t="shared" si="95"/>
        <v>0</v>
      </c>
      <c r="AG85" s="9"/>
      <c r="AH85" s="550">
        <f t="shared" si="5"/>
        <v>0</v>
      </c>
      <c r="AI85" s="408">
        <f t="shared" si="6"/>
        <v>0</v>
      </c>
    </row>
    <row r="86" spans="1:36" ht="41.4" x14ac:dyDescent="0.3">
      <c r="A86" s="11">
        <v>1321</v>
      </c>
      <c r="B86" s="11"/>
      <c r="C86" s="91" t="s">
        <v>504</v>
      </c>
      <c r="D86" s="59" t="s">
        <v>99</v>
      </c>
      <c r="E86" s="60" t="s">
        <v>87</v>
      </c>
      <c r="F86" s="60" t="s">
        <v>87</v>
      </c>
      <c r="G86" s="72"/>
      <c r="H86" s="458"/>
      <c r="I86" s="425">
        <v>52797.73</v>
      </c>
      <c r="J86" s="504">
        <f t="shared" si="84"/>
        <v>4399.8108333333339</v>
      </c>
      <c r="K86" s="522"/>
      <c r="L86" s="504">
        <f t="shared" si="85"/>
        <v>4399.8108333333339</v>
      </c>
      <c r="M86" s="522"/>
      <c r="N86" s="504">
        <f t="shared" si="86"/>
        <v>4399.8108333333339</v>
      </c>
      <c r="O86" s="522"/>
      <c r="P86" s="504">
        <f t="shared" si="87"/>
        <v>4399.8108333333339</v>
      </c>
      <c r="Q86" s="110"/>
      <c r="R86" s="504">
        <f t="shared" si="88"/>
        <v>4399.8108333333339</v>
      </c>
      <c r="S86" s="110"/>
      <c r="T86" s="504">
        <f t="shared" si="89"/>
        <v>4399.8108333333339</v>
      </c>
      <c r="U86" s="110"/>
      <c r="V86" s="504">
        <f t="shared" si="90"/>
        <v>4399.8108333333339</v>
      </c>
      <c r="W86" s="129"/>
      <c r="X86" s="504">
        <f t="shared" si="91"/>
        <v>4399.8108333333339</v>
      </c>
      <c r="Y86" s="110"/>
      <c r="Z86" s="504">
        <f t="shared" si="92"/>
        <v>4399.8108333333339</v>
      </c>
      <c r="AA86" s="507"/>
      <c r="AB86" s="504">
        <f t="shared" si="93"/>
        <v>4399.8108333333339</v>
      </c>
      <c r="AC86" s="507"/>
      <c r="AD86" s="504">
        <f t="shared" si="94"/>
        <v>4399.8108333333339</v>
      </c>
      <c r="AE86" s="523"/>
      <c r="AF86" s="504">
        <f t="shared" si="95"/>
        <v>4399.8108333333339</v>
      </c>
      <c r="AG86" s="9"/>
      <c r="AH86" s="550">
        <f t="shared" si="5"/>
        <v>52797.730000000018</v>
      </c>
      <c r="AI86" s="408">
        <f>J86+L86+N86+P86+R86+T86+V86+X86+Z86+AB86+AD86+AF86</f>
        <v>52797.730000000018</v>
      </c>
    </row>
    <row r="87" spans="1:36" ht="41.4" x14ac:dyDescent="0.3">
      <c r="A87" s="11">
        <v>1322</v>
      </c>
      <c r="B87" s="11"/>
      <c r="C87" s="91" t="s">
        <v>505</v>
      </c>
      <c r="D87" s="59" t="s">
        <v>173</v>
      </c>
      <c r="E87" s="60" t="s">
        <v>87</v>
      </c>
      <c r="F87" s="60" t="s">
        <v>87</v>
      </c>
      <c r="G87" s="72"/>
      <c r="H87" s="458"/>
      <c r="I87" s="425">
        <v>6766.48</v>
      </c>
      <c r="J87" s="504">
        <f t="shared" si="84"/>
        <v>563.87333333333333</v>
      </c>
      <c r="K87" s="522"/>
      <c r="L87" s="504">
        <f t="shared" si="85"/>
        <v>563.87333333333333</v>
      </c>
      <c r="M87" s="522"/>
      <c r="N87" s="504">
        <f t="shared" si="86"/>
        <v>563.87333333333333</v>
      </c>
      <c r="O87" s="522"/>
      <c r="P87" s="504">
        <f t="shared" si="87"/>
        <v>563.87333333333333</v>
      </c>
      <c r="Q87" s="110"/>
      <c r="R87" s="504">
        <f t="shared" si="88"/>
        <v>563.87333333333333</v>
      </c>
      <c r="S87" s="110"/>
      <c r="T87" s="504">
        <f t="shared" si="89"/>
        <v>563.87333333333333</v>
      </c>
      <c r="U87" s="110"/>
      <c r="V87" s="504">
        <f t="shared" si="90"/>
        <v>563.87333333333333</v>
      </c>
      <c r="W87" s="129"/>
      <c r="X87" s="504">
        <f t="shared" si="91"/>
        <v>563.87333333333333</v>
      </c>
      <c r="Y87" s="110"/>
      <c r="Z87" s="504">
        <f t="shared" si="92"/>
        <v>563.87333333333333</v>
      </c>
      <c r="AA87" s="110"/>
      <c r="AB87" s="504">
        <f t="shared" si="93"/>
        <v>563.87333333333333</v>
      </c>
      <c r="AC87" s="110"/>
      <c r="AD87" s="504">
        <f t="shared" si="94"/>
        <v>563.87333333333333</v>
      </c>
      <c r="AE87" s="110"/>
      <c r="AF87" s="504">
        <f t="shared" si="95"/>
        <v>563.87333333333333</v>
      </c>
      <c r="AG87" s="9"/>
      <c r="AH87" s="550">
        <f t="shared" si="5"/>
        <v>6766.4799999999987</v>
      </c>
      <c r="AI87" s="408">
        <f t="shared" si="6"/>
        <v>6766.4799999999987</v>
      </c>
    </row>
    <row r="88" spans="1:36" ht="41.4" x14ac:dyDescent="0.3">
      <c r="A88" s="11">
        <v>1323</v>
      </c>
      <c r="B88" s="11"/>
      <c r="C88" s="91" t="s">
        <v>506</v>
      </c>
      <c r="D88" s="59" t="s">
        <v>101</v>
      </c>
      <c r="E88" s="60" t="s">
        <v>87</v>
      </c>
      <c r="F88" s="60" t="s">
        <v>87</v>
      </c>
      <c r="G88" s="72"/>
      <c r="H88" s="458"/>
      <c r="I88" s="425">
        <v>79196.59</v>
      </c>
      <c r="J88" s="504">
        <f t="shared" si="84"/>
        <v>6599.7158333333327</v>
      </c>
      <c r="K88" s="522"/>
      <c r="L88" s="504">
        <f t="shared" si="85"/>
        <v>6599.7158333333327</v>
      </c>
      <c r="M88" s="522"/>
      <c r="N88" s="504">
        <f t="shared" si="86"/>
        <v>6599.7158333333327</v>
      </c>
      <c r="O88" s="522"/>
      <c r="P88" s="504">
        <f t="shared" si="87"/>
        <v>6599.7158333333327</v>
      </c>
      <c r="Q88" s="110"/>
      <c r="R88" s="504">
        <f t="shared" si="88"/>
        <v>6599.7158333333327</v>
      </c>
      <c r="S88" s="110"/>
      <c r="T88" s="504">
        <f t="shared" si="89"/>
        <v>6599.7158333333327</v>
      </c>
      <c r="U88" s="110"/>
      <c r="V88" s="504">
        <f t="shared" si="90"/>
        <v>6599.7158333333327</v>
      </c>
      <c r="W88" s="129"/>
      <c r="X88" s="504">
        <f t="shared" si="91"/>
        <v>6599.7158333333327</v>
      </c>
      <c r="Y88" s="110"/>
      <c r="Z88" s="504">
        <f t="shared" si="92"/>
        <v>6599.7158333333327</v>
      </c>
      <c r="AA88" s="507"/>
      <c r="AB88" s="504">
        <f t="shared" si="93"/>
        <v>6599.7158333333327</v>
      </c>
      <c r="AC88" s="507"/>
      <c r="AD88" s="504">
        <f t="shared" si="94"/>
        <v>6599.7158333333327</v>
      </c>
      <c r="AE88" s="523"/>
      <c r="AF88" s="504">
        <f t="shared" si="95"/>
        <v>6599.7158333333327</v>
      </c>
      <c r="AG88" s="9"/>
      <c r="AH88" s="550">
        <f t="shared" si="5"/>
        <v>79196.590000000011</v>
      </c>
      <c r="AI88" s="408">
        <f t="shared" si="6"/>
        <v>79196.590000000011</v>
      </c>
    </row>
    <row r="89" spans="1:36" ht="41.4" x14ac:dyDescent="0.3">
      <c r="A89" s="11">
        <v>1331</v>
      </c>
      <c r="B89" s="11"/>
      <c r="C89" s="91" t="s">
        <v>507</v>
      </c>
      <c r="D89" s="59" t="s">
        <v>176</v>
      </c>
      <c r="E89" s="60" t="s">
        <v>87</v>
      </c>
      <c r="F89" s="60" t="s">
        <v>87</v>
      </c>
      <c r="G89" s="72"/>
      <c r="H89" s="458"/>
      <c r="I89" s="425">
        <v>20000</v>
      </c>
      <c r="J89" s="504">
        <f t="shared" si="84"/>
        <v>1666.6666666666667</v>
      </c>
      <c r="K89" s="522"/>
      <c r="L89" s="504">
        <f t="shared" si="85"/>
        <v>1666.6666666666667</v>
      </c>
      <c r="M89" s="522"/>
      <c r="N89" s="504">
        <f t="shared" si="86"/>
        <v>1666.6666666666667</v>
      </c>
      <c r="O89" s="522"/>
      <c r="P89" s="504">
        <f t="shared" si="87"/>
        <v>1666.6666666666667</v>
      </c>
      <c r="Q89" s="110"/>
      <c r="R89" s="504">
        <f t="shared" si="88"/>
        <v>1666.6666666666667</v>
      </c>
      <c r="S89" s="110"/>
      <c r="T89" s="504">
        <f t="shared" si="89"/>
        <v>1666.6666666666667</v>
      </c>
      <c r="U89" s="110"/>
      <c r="V89" s="504">
        <f t="shared" si="90"/>
        <v>1666.6666666666667</v>
      </c>
      <c r="W89" s="129"/>
      <c r="X89" s="504">
        <f t="shared" si="91"/>
        <v>1666.6666666666667</v>
      </c>
      <c r="Y89" s="110"/>
      <c r="Z89" s="504">
        <f t="shared" si="92"/>
        <v>1666.6666666666667</v>
      </c>
      <c r="AA89" s="110"/>
      <c r="AB89" s="504">
        <f t="shared" si="93"/>
        <v>1666.6666666666667</v>
      </c>
      <c r="AC89" s="110"/>
      <c r="AD89" s="504">
        <f t="shared" si="94"/>
        <v>1666.6666666666667</v>
      </c>
      <c r="AE89" s="523"/>
      <c r="AF89" s="504">
        <f t="shared" si="95"/>
        <v>1666.6666666666667</v>
      </c>
      <c r="AG89" s="9"/>
      <c r="AH89" s="550">
        <f t="shared" si="5"/>
        <v>20000</v>
      </c>
      <c r="AI89" s="408">
        <f t="shared" si="6"/>
        <v>20000</v>
      </c>
    </row>
    <row r="90" spans="1:36" ht="41.4" x14ac:dyDescent="0.3">
      <c r="A90" s="11">
        <v>1522</v>
      </c>
      <c r="B90" s="11"/>
      <c r="C90" s="91" t="s">
        <v>508</v>
      </c>
      <c r="D90" s="59" t="s">
        <v>178</v>
      </c>
      <c r="E90" s="60" t="s">
        <v>87</v>
      </c>
      <c r="F90" s="60" t="s">
        <v>87</v>
      </c>
      <c r="G90" s="72"/>
      <c r="H90" s="458"/>
      <c r="I90" s="425"/>
      <c r="J90" s="504">
        <f t="shared" si="84"/>
        <v>0</v>
      </c>
      <c r="K90" s="522"/>
      <c r="L90" s="504">
        <f t="shared" si="85"/>
        <v>0</v>
      </c>
      <c r="M90" s="522"/>
      <c r="N90" s="504">
        <f t="shared" si="86"/>
        <v>0</v>
      </c>
      <c r="O90" s="506"/>
      <c r="P90" s="504">
        <f t="shared" si="87"/>
        <v>0</v>
      </c>
      <c r="Q90" s="507"/>
      <c r="R90" s="504">
        <f t="shared" si="88"/>
        <v>0</v>
      </c>
      <c r="S90" s="110"/>
      <c r="T90" s="504">
        <f t="shared" si="89"/>
        <v>0</v>
      </c>
      <c r="U90" s="110"/>
      <c r="V90" s="504">
        <f t="shared" si="90"/>
        <v>0</v>
      </c>
      <c r="W90" s="129"/>
      <c r="X90" s="504">
        <f t="shared" si="91"/>
        <v>0</v>
      </c>
      <c r="Y90" s="110"/>
      <c r="Z90" s="504">
        <f t="shared" si="92"/>
        <v>0</v>
      </c>
      <c r="AA90" s="507"/>
      <c r="AB90" s="504">
        <f t="shared" si="93"/>
        <v>0</v>
      </c>
      <c r="AC90" s="507"/>
      <c r="AD90" s="504">
        <f t="shared" si="94"/>
        <v>0</v>
      </c>
      <c r="AE90" s="110"/>
      <c r="AF90" s="504">
        <f t="shared" si="95"/>
        <v>0</v>
      </c>
      <c r="AG90" s="9"/>
      <c r="AH90" s="550">
        <f t="shared" si="5"/>
        <v>0</v>
      </c>
      <c r="AI90" s="408">
        <f t="shared" si="6"/>
        <v>0</v>
      </c>
    </row>
    <row r="91" spans="1:36" ht="41.4" x14ac:dyDescent="0.3">
      <c r="A91" s="11">
        <v>1541</v>
      </c>
      <c r="B91" s="11"/>
      <c r="C91" s="91" t="s">
        <v>509</v>
      </c>
      <c r="D91" s="59" t="s">
        <v>107</v>
      </c>
      <c r="E91" s="60" t="s">
        <v>87</v>
      </c>
      <c r="F91" s="60" t="s">
        <v>87</v>
      </c>
      <c r="G91" s="72"/>
      <c r="H91" s="559"/>
      <c r="I91" s="425">
        <v>60000</v>
      </c>
      <c r="J91" s="504">
        <f t="shared" si="84"/>
        <v>5000</v>
      </c>
      <c r="K91" s="522"/>
      <c r="L91" s="504">
        <f t="shared" si="85"/>
        <v>5000</v>
      </c>
      <c r="M91" s="522"/>
      <c r="N91" s="504">
        <f t="shared" si="86"/>
        <v>5000</v>
      </c>
      <c r="O91" s="506"/>
      <c r="P91" s="504">
        <f t="shared" si="87"/>
        <v>5000</v>
      </c>
      <c r="Q91" s="507"/>
      <c r="R91" s="504">
        <f t="shared" si="88"/>
        <v>5000</v>
      </c>
      <c r="S91" s="110"/>
      <c r="T91" s="504">
        <f t="shared" si="89"/>
        <v>5000</v>
      </c>
      <c r="U91" s="110"/>
      <c r="V91" s="504">
        <f t="shared" si="90"/>
        <v>5000</v>
      </c>
      <c r="W91" s="129"/>
      <c r="X91" s="504">
        <f t="shared" si="91"/>
        <v>5000</v>
      </c>
      <c r="Y91" s="110"/>
      <c r="Z91" s="504">
        <f t="shared" si="92"/>
        <v>5000</v>
      </c>
      <c r="AA91" s="110"/>
      <c r="AB91" s="504">
        <f t="shared" si="93"/>
        <v>5000</v>
      </c>
      <c r="AC91" s="110"/>
      <c r="AD91" s="504">
        <f t="shared" si="94"/>
        <v>5000</v>
      </c>
      <c r="AE91" s="110"/>
      <c r="AF91" s="504">
        <f t="shared" si="95"/>
        <v>5000</v>
      </c>
      <c r="AG91" s="9"/>
      <c r="AH91" s="550">
        <f t="shared" si="5"/>
        <v>60000</v>
      </c>
      <c r="AI91" s="408">
        <f t="shared" si="6"/>
        <v>60000</v>
      </c>
    </row>
    <row r="92" spans="1:36" ht="41.4" x14ac:dyDescent="0.3">
      <c r="A92" s="86">
        <v>2000</v>
      </c>
      <c r="B92" s="86"/>
      <c r="C92" s="71" t="s">
        <v>510</v>
      </c>
      <c r="D92" s="93" t="s">
        <v>109</v>
      </c>
      <c r="E92" s="68" t="s">
        <v>87</v>
      </c>
      <c r="F92" s="68" t="s">
        <v>87</v>
      </c>
      <c r="G92" s="94"/>
      <c r="H92" s="564"/>
      <c r="I92" s="508">
        <f>SUM(I93:I107)</f>
        <v>450251.98</v>
      </c>
      <c r="J92" s="70">
        <f t="shared" ref="J92:P92" si="96">SUM(J93:J107)</f>
        <v>37520.998333333329</v>
      </c>
      <c r="K92" s="70">
        <f t="shared" si="96"/>
        <v>0</v>
      </c>
      <c r="L92" s="70">
        <f t="shared" si="96"/>
        <v>37520.998333333329</v>
      </c>
      <c r="M92" s="70">
        <f t="shared" si="96"/>
        <v>0</v>
      </c>
      <c r="N92" s="70">
        <f t="shared" si="96"/>
        <v>37520.998333333329</v>
      </c>
      <c r="O92" s="70">
        <f t="shared" si="96"/>
        <v>0</v>
      </c>
      <c r="P92" s="70">
        <f t="shared" si="96"/>
        <v>37520.998333333329</v>
      </c>
      <c r="Q92" s="70"/>
      <c r="R92" s="70">
        <f>SUM(R93:R107)</f>
        <v>37520.998333333329</v>
      </c>
      <c r="S92" s="70"/>
      <c r="T92" s="70">
        <f>SUM(T93:T107)</f>
        <v>37520.998333333329</v>
      </c>
      <c r="U92" s="70"/>
      <c r="V92" s="70">
        <f>SUM(V93:V107)</f>
        <v>37520.998333333329</v>
      </c>
      <c r="W92" s="70"/>
      <c r="X92" s="70">
        <f>SUM(X93:X107)</f>
        <v>37520.998333333329</v>
      </c>
      <c r="Y92" s="70"/>
      <c r="Z92" s="70">
        <f>SUM(Z93:Z107)</f>
        <v>37520.998333333329</v>
      </c>
      <c r="AA92" s="70"/>
      <c r="AB92" s="70">
        <f>SUM(AB93:AB107)</f>
        <v>37520.998333333329</v>
      </c>
      <c r="AC92" s="70"/>
      <c r="AD92" s="70">
        <f>SUM(AD93:AD107)</f>
        <v>37520.998333333329</v>
      </c>
      <c r="AE92" s="70"/>
      <c r="AF92" s="70">
        <f>SUM(AF93:AF107)</f>
        <v>37520.998333333329</v>
      </c>
      <c r="AG92" s="70"/>
      <c r="AH92" s="550">
        <f t="shared" si="5"/>
        <v>450251.98000000004</v>
      </c>
      <c r="AI92" s="408">
        <f t="shared" si="6"/>
        <v>450251.98000000004</v>
      </c>
    </row>
    <row r="93" spans="1:36" ht="41.4" x14ac:dyDescent="0.3">
      <c r="A93" s="11">
        <v>2212</v>
      </c>
      <c r="B93" s="11"/>
      <c r="C93" s="92" t="s">
        <v>166</v>
      </c>
      <c r="D93" s="59" t="s">
        <v>124</v>
      </c>
      <c r="E93" s="60" t="s">
        <v>87</v>
      </c>
      <c r="F93" s="60" t="s">
        <v>87</v>
      </c>
      <c r="G93" s="72"/>
      <c r="H93" s="559"/>
      <c r="I93" s="425">
        <v>8320</v>
      </c>
      <c r="J93" s="504">
        <f t="shared" si="84"/>
        <v>693.33333333333337</v>
      </c>
      <c r="K93" s="522"/>
      <c r="L93" s="504">
        <f t="shared" ref="L93:L107" si="97">I93/12</f>
        <v>693.33333333333337</v>
      </c>
      <c r="M93" s="522"/>
      <c r="N93" s="504">
        <f t="shared" ref="N93:N107" si="98">I93/12</f>
        <v>693.33333333333337</v>
      </c>
      <c r="O93" s="506"/>
      <c r="P93" s="504">
        <f t="shared" ref="P93:P107" si="99">I93/12</f>
        <v>693.33333333333337</v>
      </c>
      <c r="Q93" s="110"/>
      <c r="R93" s="504">
        <f t="shared" ref="R93:R107" si="100">I93/12</f>
        <v>693.33333333333337</v>
      </c>
      <c r="S93" s="110"/>
      <c r="T93" s="504">
        <f t="shared" ref="T93:T107" si="101">I93/12</f>
        <v>693.33333333333337</v>
      </c>
      <c r="U93" s="129"/>
      <c r="V93" s="504">
        <f t="shared" ref="V93:V107" si="102">I93/12</f>
        <v>693.33333333333337</v>
      </c>
      <c r="W93" s="129"/>
      <c r="X93" s="504">
        <f t="shared" ref="X93:X107" si="103">I93/12</f>
        <v>693.33333333333337</v>
      </c>
      <c r="Y93" s="110"/>
      <c r="Z93" s="504">
        <f t="shared" ref="Z93:Z107" si="104">I93/12</f>
        <v>693.33333333333337</v>
      </c>
      <c r="AA93" s="110"/>
      <c r="AB93" s="504">
        <f t="shared" ref="AB93:AB107" si="105">I93/12</f>
        <v>693.33333333333337</v>
      </c>
      <c r="AC93" s="110"/>
      <c r="AD93" s="504">
        <f t="shared" ref="AD93:AD107" si="106">I93/12</f>
        <v>693.33333333333337</v>
      </c>
      <c r="AE93" s="110"/>
      <c r="AF93" s="504">
        <f t="shared" ref="AF93:AF107" si="107">I93/12</f>
        <v>693.33333333333337</v>
      </c>
      <c r="AG93" s="9"/>
      <c r="AH93" s="550">
        <f t="shared" si="5"/>
        <v>8319.9999999999982</v>
      </c>
      <c r="AI93" s="408">
        <f t="shared" si="6"/>
        <v>8319.9999999999982</v>
      </c>
    </row>
    <row r="94" spans="1:36" ht="41.4" x14ac:dyDescent="0.3">
      <c r="A94" s="11">
        <v>2421</v>
      </c>
      <c r="B94" s="11"/>
      <c r="C94" s="92" t="s">
        <v>168</v>
      </c>
      <c r="D94" s="59" t="s">
        <v>184</v>
      </c>
      <c r="E94" s="60" t="s">
        <v>87</v>
      </c>
      <c r="F94" s="60" t="s">
        <v>87</v>
      </c>
      <c r="G94" s="72"/>
      <c r="H94" s="559"/>
      <c r="I94" s="425">
        <v>19400</v>
      </c>
      <c r="J94" s="504">
        <f t="shared" si="84"/>
        <v>1616.6666666666667</v>
      </c>
      <c r="K94" s="522"/>
      <c r="L94" s="504">
        <f t="shared" si="97"/>
        <v>1616.6666666666667</v>
      </c>
      <c r="M94" s="506"/>
      <c r="N94" s="504">
        <f t="shared" si="98"/>
        <v>1616.6666666666667</v>
      </c>
      <c r="O94" s="506"/>
      <c r="P94" s="504">
        <f t="shared" si="99"/>
        <v>1616.6666666666667</v>
      </c>
      <c r="Q94" s="507"/>
      <c r="R94" s="504">
        <f t="shared" si="100"/>
        <v>1616.6666666666667</v>
      </c>
      <c r="S94" s="110"/>
      <c r="T94" s="504">
        <f t="shared" si="101"/>
        <v>1616.6666666666667</v>
      </c>
      <c r="U94" s="96"/>
      <c r="V94" s="504">
        <f t="shared" si="102"/>
        <v>1616.6666666666667</v>
      </c>
      <c r="W94" s="96"/>
      <c r="X94" s="504">
        <f t="shared" si="103"/>
        <v>1616.6666666666667</v>
      </c>
      <c r="Y94" s="110"/>
      <c r="Z94" s="504">
        <f t="shared" si="104"/>
        <v>1616.6666666666667</v>
      </c>
      <c r="AA94" s="110"/>
      <c r="AB94" s="504">
        <f t="shared" si="105"/>
        <v>1616.6666666666667</v>
      </c>
      <c r="AC94" s="110"/>
      <c r="AD94" s="504">
        <f t="shared" si="106"/>
        <v>1616.6666666666667</v>
      </c>
      <c r="AE94" s="110"/>
      <c r="AF94" s="504">
        <f t="shared" si="107"/>
        <v>1616.6666666666667</v>
      </c>
      <c r="AG94" s="9"/>
      <c r="AH94" s="550">
        <f t="shared" si="5"/>
        <v>19400</v>
      </c>
      <c r="AI94" s="408">
        <f t="shared" si="6"/>
        <v>19400</v>
      </c>
    </row>
    <row r="95" spans="1:36" ht="41.4" x14ac:dyDescent="0.3">
      <c r="A95" s="11" t="s">
        <v>187</v>
      </c>
      <c r="B95" s="11"/>
      <c r="C95" s="92" t="s">
        <v>170</v>
      </c>
      <c r="D95" s="59" t="s">
        <v>188</v>
      </c>
      <c r="E95" s="60" t="s">
        <v>87</v>
      </c>
      <c r="F95" s="60" t="s">
        <v>87</v>
      </c>
      <c r="G95" s="72"/>
      <c r="H95" s="559"/>
      <c r="I95" s="425">
        <v>20080</v>
      </c>
      <c r="J95" s="504">
        <f t="shared" si="84"/>
        <v>1673.3333333333333</v>
      </c>
      <c r="K95" s="522"/>
      <c r="L95" s="504">
        <f t="shared" si="97"/>
        <v>1673.3333333333333</v>
      </c>
      <c r="M95" s="522"/>
      <c r="N95" s="504">
        <f t="shared" si="98"/>
        <v>1673.3333333333333</v>
      </c>
      <c r="O95" s="522"/>
      <c r="P95" s="504">
        <f t="shared" si="99"/>
        <v>1673.3333333333333</v>
      </c>
      <c r="Q95" s="110"/>
      <c r="R95" s="504">
        <f t="shared" si="100"/>
        <v>1673.3333333333333</v>
      </c>
      <c r="S95" s="110"/>
      <c r="T95" s="504">
        <f t="shared" si="101"/>
        <v>1673.3333333333333</v>
      </c>
      <c r="U95" s="129"/>
      <c r="V95" s="504">
        <f t="shared" si="102"/>
        <v>1673.3333333333333</v>
      </c>
      <c r="W95" s="129"/>
      <c r="X95" s="504">
        <f t="shared" si="103"/>
        <v>1673.3333333333333</v>
      </c>
      <c r="Y95" s="110"/>
      <c r="Z95" s="504">
        <f t="shared" si="104"/>
        <v>1673.3333333333333</v>
      </c>
      <c r="AA95" s="110"/>
      <c r="AB95" s="504">
        <f t="shared" si="105"/>
        <v>1673.3333333333333</v>
      </c>
      <c r="AC95" s="110"/>
      <c r="AD95" s="504">
        <f t="shared" si="106"/>
        <v>1673.3333333333333</v>
      </c>
      <c r="AE95" s="110"/>
      <c r="AF95" s="504">
        <f t="shared" si="107"/>
        <v>1673.3333333333333</v>
      </c>
      <c r="AG95" s="9"/>
      <c r="AH95" s="550">
        <f t="shared" si="5"/>
        <v>20080</v>
      </c>
      <c r="AI95" s="408">
        <f t="shared" si="6"/>
        <v>20080</v>
      </c>
    </row>
    <row r="96" spans="1:36" ht="41.4" x14ac:dyDescent="0.3">
      <c r="A96" s="11" t="s">
        <v>190</v>
      </c>
      <c r="B96" s="11"/>
      <c r="C96" s="92" t="s">
        <v>171</v>
      </c>
      <c r="D96" s="59" t="s">
        <v>191</v>
      </c>
      <c r="E96" s="60" t="s">
        <v>87</v>
      </c>
      <c r="F96" s="60" t="s">
        <v>87</v>
      </c>
      <c r="G96" s="72"/>
      <c r="H96" s="559"/>
      <c r="I96" s="425">
        <v>67681.98</v>
      </c>
      <c r="J96" s="504">
        <f t="shared" si="84"/>
        <v>5640.165</v>
      </c>
      <c r="K96" s="522"/>
      <c r="L96" s="504">
        <f t="shared" si="97"/>
        <v>5640.165</v>
      </c>
      <c r="M96" s="522"/>
      <c r="N96" s="504">
        <f t="shared" si="98"/>
        <v>5640.165</v>
      </c>
      <c r="O96" s="522"/>
      <c r="P96" s="504">
        <f t="shared" si="99"/>
        <v>5640.165</v>
      </c>
      <c r="Q96" s="110"/>
      <c r="R96" s="504">
        <f t="shared" si="100"/>
        <v>5640.165</v>
      </c>
      <c r="S96" s="110"/>
      <c r="T96" s="504">
        <f t="shared" si="101"/>
        <v>5640.165</v>
      </c>
      <c r="U96" s="129"/>
      <c r="V96" s="504">
        <f t="shared" si="102"/>
        <v>5640.165</v>
      </c>
      <c r="W96" s="129"/>
      <c r="X96" s="504">
        <f t="shared" si="103"/>
        <v>5640.165</v>
      </c>
      <c r="Y96" s="110"/>
      <c r="Z96" s="504">
        <f t="shared" si="104"/>
        <v>5640.165</v>
      </c>
      <c r="AA96" s="110"/>
      <c r="AB96" s="504">
        <f t="shared" si="105"/>
        <v>5640.165</v>
      </c>
      <c r="AC96" s="110"/>
      <c r="AD96" s="504">
        <f t="shared" si="106"/>
        <v>5640.165</v>
      </c>
      <c r="AE96" s="110"/>
      <c r="AF96" s="504">
        <f t="shared" si="107"/>
        <v>5640.165</v>
      </c>
      <c r="AG96" s="9"/>
      <c r="AH96" s="550">
        <f t="shared" si="5"/>
        <v>67681.98</v>
      </c>
      <c r="AI96" s="408">
        <f t="shared" si="6"/>
        <v>67681.98</v>
      </c>
    </row>
    <row r="97" spans="1:36" ht="41.4" x14ac:dyDescent="0.3">
      <c r="A97" s="11" t="s">
        <v>193</v>
      </c>
      <c r="B97" s="11"/>
      <c r="C97" s="92" t="s">
        <v>172</v>
      </c>
      <c r="D97" s="59" t="s">
        <v>194</v>
      </c>
      <c r="E97" s="60" t="s">
        <v>87</v>
      </c>
      <c r="F97" s="60" t="s">
        <v>87</v>
      </c>
      <c r="G97" s="72"/>
      <c r="H97" s="559"/>
      <c r="I97" s="425">
        <v>59000</v>
      </c>
      <c r="J97" s="504">
        <f t="shared" si="84"/>
        <v>4916.666666666667</v>
      </c>
      <c r="K97" s="522"/>
      <c r="L97" s="504">
        <f t="shared" si="97"/>
        <v>4916.666666666667</v>
      </c>
      <c r="M97" s="522"/>
      <c r="N97" s="504">
        <f t="shared" si="98"/>
        <v>4916.666666666667</v>
      </c>
      <c r="O97" s="522"/>
      <c r="P97" s="504">
        <f t="shared" si="99"/>
        <v>4916.666666666667</v>
      </c>
      <c r="Q97" s="110"/>
      <c r="R97" s="504">
        <f t="shared" si="100"/>
        <v>4916.666666666667</v>
      </c>
      <c r="S97" s="110"/>
      <c r="T97" s="504">
        <f t="shared" si="101"/>
        <v>4916.666666666667</v>
      </c>
      <c r="U97" s="96"/>
      <c r="V97" s="504">
        <f t="shared" si="102"/>
        <v>4916.666666666667</v>
      </c>
      <c r="W97" s="96"/>
      <c r="X97" s="504">
        <f t="shared" si="103"/>
        <v>4916.666666666667</v>
      </c>
      <c r="Y97" s="110"/>
      <c r="Z97" s="504">
        <f t="shared" si="104"/>
        <v>4916.666666666667</v>
      </c>
      <c r="AA97" s="110"/>
      <c r="AB97" s="504">
        <f t="shared" si="105"/>
        <v>4916.666666666667</v>
      </c>
      <c r="AC97" s="110"/>
      <c r="AD97" s="504">
        <f t="shared" si="106"/>
        <v>4916.666666666667</v>
      </c>
      <c r="AE97" s="523"/>
      <c r="AF97" s="504">
        <f t="shared" si="107"/>
        <v>4916.666666666667</v>
      </c>
      <c r="AG97" s="9"/>
      <c r="AH97" s="550">
        <f t="shared" si="5"/>
        <v>58999.999999999993</v>
      </c>
      <c r="AI97" s="408">
        <f t="shared" si="6"/>
        <v>58999.999999999993</v>
      </c>
    </row>
    <row r="98" spans="1:36" ht="41.4" x14ac:dyDescent="0.3">
      <c r="A98" s="11" t="s">
        <v>196</v>
      </c>
      <c r="B98" s="11"/>
      <c r="C98" s="92" t="s">
        <v>174</v>
      </c>
      <c r="D98" s="59" t="s">
        <v>197</v>
      </c>
      <c r="E98" s="60" t="s">
        <v>87</v>
      </c>
      <c r="F98" s="60" t="s">
        <v>87</v>
      </c>
      <c r="G98" s="72"/>
      <c r="H98" s="559"/>
      <c r="I98" s="425">
        <v>14160</v>
      </c>
      <c r="J98" s="504">
        <f t="shared" si="84"/>
        <v>1180</v>
      </c>
      <c r="K98" s="522"/>
      <c r="L98" s="504">
        <f t="shared" si="97"/>
        <v>1180</v>
      </c>
      <c r="M98" s="522"/>
      <c r="N98" s="504">
        <f t="shared" si="98"/>
        <v>1180</v>
      </c>
      <c r="O98" s="522"/>
      <c r="P98" s="504">
        <f t="shared" si="99"/>
        <v>1180</v>
      </c>
      <c r="Q98" s="110"/>
      <c r="R98" s="504">
        <f t="shared" si="100"/>
        <v>1180</v>
      </c>
      <c r="S98" s="110"/>
      <c r="T98" s="504">
        <f t="shared" si="101"/>
        <v>1180</v>
      </c>
      <c r="U98" s="96"/>
      <c r="V98" s="504">
        <f t="shared" si="102"/>
        <v>1180</v>
      </c>
      <c r="W98" s="130"/>
      <c r="X98" s="504">
        <f t="shared" si="103"/>
        <v>1180</v>
      </c>
      <c r="Y98" s="110"/>
      <c r="Z98" s="504">
        <f t="shared" si="104"/>
        <v>1180</v>
      </c>
      <c r="AA98" s="110"/>
      <c r="AB98" s="504">
        <f t="shared" si="105"/>
        <v>1180</v>
      </c>
      <c r="AC98" s="110"/>
      <c r="AD98" s="504">
        <f t="shared" si="106"/>
        <v>1180</v>
      </c>
      <c r="AE98" s="110"/>
      <c r="AF98" s="504">
        <f t="shared" si="107"/>
        <v>1180</v>
      </c>
      <c r="AG98" s="9"/>
      <c r="AH98" s="550">
        <f t="shared" si="5"/>
        <v>14160</v>
      </c>
      <c r="AI98" s="408">
        <f t="shared" si="6"/>
        <v>14160</v>
      </c>
    </row>
    <row r="99" spans="1:36" ht="41.4" x14ac:dyDescent="0.3">
      <c r="A99" s="11" t="s">
        <v>199</v>
      </c>
      <c r="B99" s="11"/>
      <c r="C99" s="92" t="s">
        <v>175</v>
      </c>
      <c r="D99" s="59" t="s">
        <v>200</v>
      </c>
      <c r="E99" s="60" t="s">
        <v>87</v>
      </c>
      <c r="F99" s="60" t="s">
        <v>87</v>
      </c>
      <c r="G99" s="72"/>
      <c r="H99" s="559"/>
      <c r="I99" s="425">
        <v>30000</v>
      </c>
      <c r="J99" s="504">
        <f t="shared" si="84"/>
        <v>2500</v>
      </c>
      <c r="K99" s="522"/>
      <c r="L99" s="504">
        <f t="shared" si="97"/>
        <v>2500</v>
      </c>
      <c r="M99" s="522"/>
      <c r="N99" s="504">
        <f t="shared" si="98"/>
        <v>2500</v>
      </c>
      <c r="O99" s="522"/>
      <c r="P99" s="504">
        <f t="shared" si="99"/>
        <v>2500</v>
      </c>
      <c r="Q99" s="110"/>
      <c r="R99" s="504">
        <f t="shared" si="100"/>
        <v>2500</v>
      </c>
      <c r="S99" s="110"/>
      <c r="T99" s="504">
        <f t="shared" si="101"/>
        <v>2500</v>
      </c>
      <c r="U99" s="129"/>
      <c r="V99" s="504">
        <f t="shared" si="102"/>
        <v>2500</v>
      </c>
      <c r="W99" s="130"/>
      <c r="X99" s="504">
        <f t="shared" si="103"/>
        <v>2500</v>
      </c>
      <c r="Y99" s="110"/>
      <c r="Z99" s="504">
        <f t="shared" si="104"/>
        <v>2500</v>
      </c>
      <c r="AA99" s="110"/>
      <c r="AB99" s="504">
        <f t="shared" si="105"/>
        <v>2500</v>
      </c>
      <c r="AC99" s="110"/>
      <c r="AD99" s="504">
        <f t="shared" si="106"/>
        <v>2500</v>
      </c>
      <c r="AE99" s="523"/>
      <c r="AF99" s="504">
        <f t="shared" si="107"/>
        <v>2500</v>
      </c>
      <c r="AG99" s="9"/>
      <c r="AH99" s="550">
        <f t="shared" si="5"/>
        <v>30000</v>
      </c>
      <c r="AI99" s="408">
        <f t="shared" si="6"/>
        <v>30000</v>
      </c>
    </row>
    <row r="100" spans="1:36" ht="43.2" x14ac:dyDescent="0.3">
      <c r="A100" s="11" t="s">
        <v>202</v>
      </c>
      <c r="B100" s="11"/>
      <c r="C100" s="92" t="s">
        <v>177</v>
      </c>
      <c r="D100" s="59" t="s">
        <v>186</v>
      </c>
      <c r="E100" s="60" t="s">
        <v>87</v>
      </c>
      <c r="F100" s="60" t="s">
        <v>87</v>
      </c>
      <c r="G100" s="72"/>
      <c r="H100" s="559"/>
      <c r="I100" s="425">
        <v>50000</v>
      </c>
      <c r="J100" s="504">
        <f t="shared" si="84"/>
        <v>4166.666666666667</v>
      </c>
      <c r="K100" s="522"/>
      <c r="L100" s="504">
        <f t="shared" si="97"/>
        <v>4166.666666666667</v>
      </c>
      <c r="M100" s="522"/>
      <c r="N100" s="504">
        <f t="shared" si="98"/>
        <v>4166.666666666667</v>
      </c>
      <c r="O100" s="522"/>
      <c r="P100" s="504">
        <f t="shared" si="99"/>
        <v>4166.666666666667</v>
      </c>
      <c r="Q100" s="110"/>
      <c r="R100" s="504">
        <f t="shared" si="100"/>
        <v>4166.666666666667</v>
      </c>
      <c r="S100" s="110"/>
      <c r="T100" s="504">
        <f t="shared" si="101"/>
        <v>4166.666666666667</v>
      </c>
      <c r="U100" s="129"/>
      <c r="V100" s="504">
        <f t="shared" si="102"/>
        <v>4166.666666666667</v>
      </c>
      <c r="W100" s="130"/>
      <c r="X100" s="504">
        <f t="shared" si="103"/>
        <v>4166.666666666667</v>
      </c>
      <c r="Y100" s="110"/>
      <c r="Z100" s="504">
        <f t="shared" si="104"/>
        <v>4166.666666666667</v>
      </c>
      <c r="AA100" s="110"/>
      <c r="AB100" s="504">
        <f t="shared" si="105"/>
        <v>4166.666666666667</v>
      </c>
      <c r="AC100" s="110"/>
      <c r="AD100" s="504">
        <f t="shared" si="106"/>
        <v>4166.666666666667</v>
      </c>
      <c r="AE100" s="110"/>
      <c r="AF100" s="504">
        <f t="shared" si="107"/>
        <v>4166.666666666667</v>
      </c>
      <c r="AG100" s="9"/>
      <c r="AH100" s="550">
        <f t="shared" si="5"/>
        <v>49999.999999999993</v>
      </c>
      <c r="AI100" s="408">
        <f t="shared" si="6"/>
        <v>49999.999999999993</v>
      </c>
    </row>
    <row r="101" spans="1:36" ht="41.4" x14ac:dyDescent="0.3">
      <c r="A101" s="11">
        <v>2511</v>
      </c>
      <c r="B101" s="11"/>
      <c r="C101" s="92" t="s">
        <v>179</v>
      </c>
      <c r="D101" s="59" t="s">
        <v>204</v>
      </c>
      <c r="E101" s="60" t="s">
        <v>87</v>
      </c>
      <c r="F101" s="60" t="s">
        <v>87</v>
      </c>
      <c r="G101" s="72"/>
      <c r="H101" s="559"/>
      <c r="I101" s="425">
        <v>44410</v>
      </c>
      <c r="J101" s="504">
        <f t="shared" si="84"/>
        <v>3700.8333333333335</v>
      </c>
      <c r="K101" s="522"/>
      <c r="L101" s="504">
        <f t="shared" si="97"/>
        <v>3700.8333333333335</v>
      </c>
      <c r="M101" s="522"/>
      <c r="N101" s="504">
        <f t="shared" si="98"/>
        <v>3700.8333333333335</v>
      </c>
      <c r="O101" s="522"/>
      <c r="P101" s="504">
        <f t="shared" si="99"/>
        <v>3700.8333333333335</v>
      </c>
      <c r="Q101" s="110"/>
      <c r="R101" s="504">
        <f t="shared" si="100"/>
        <v>3700.8333333333335</v>
      </c>
      <c r="S101" s="110"/>
      <c r="T101" s="504">
        <f t="shared" si="101"/>
        <v>3700.8333333333335</v>
      </c>
      <c r="U101" s="96"/>
      <c r="V101" s="504">
        <f t="shared" si="102"/>
        <v>3700.8333333333335</v>
      </c>
      <c r="W101" s="130"/>
      <c r="X101" s="504">
        <f t="shared" si="103"/>
        <v>3700.8333333333335</v>
      </c>
      <c r="Y101" s="110"/>
      <c r="Z101" s="504">
        <f t="shared" si="104"/>
        <v>3700.8333333333335</v>
      </c>
      <c r="AA101" s="110"/>
      <c r="AB101" s="504">
        <f t="shared" si="105"/>
        <v>3700.8333333333335</v>
      </c>
      <c r="AC101" s="110"/>
      <c r="AD101" s="504">
        <f t="shared" si="106"/>
        <v>3700.8333333333335</v>
      </c>
      <c r="AE101" s="110"/>
      <c r="AF101" s="504">
        <f t="shared" si="107"/>
        <v>3700.8333333333335</v>
      </c>
      <c r="AG101" s="9"/>
      <c r="AH101" s="550">
        <f t="shared" si="5"/>
        <v>44410.000000000007</v>
      </c>
      <c r="AI101" s="408">
        <f t="shared" si="6"/>
        <v>44410.000000000007</v>
      </c>
    </row>
    <row r="102" spans="1:36" ht="41.4" x14ac:dyDescent="0.3">
      <c r="A102" s="11">
        <v>2612</v>
      </c>
      <c r="B102" s="11"/>
      <c r="C102" s="92" t="s">
        <v>180</v>
      </c>
      <c r="D102" s="59" t="s">
        <v>206</v>
      </c>
      <c r="E102" s="60" t="s">
        <v>87</v>
      </c>
      <c r="F102" s="60" t="s">
        <v>87</v>
      </c>
      <c r="G102" s="72"/>
      <c r="H102" s="559"/>
      <c r="I102" s="425">
        <v>65000</v>
      </c>
      <c r="J102" s="504">
        <f t="shared" si="84"/>
        <v>5416.666666666667</v>
      </c>
      <c r="K102" s="522"/>
      <c r="L102" s="504">
        <f t="shared" si="97"/>
        <v>5416.666666666667</v>
      </c>
      <c r="M102" s="522"/>
      <c r="N102" s="504">
        <f t="shared" si="98"/>
        <v>5416.666666666667</v>
      </c>
      <c r="O102" s="522"/>
      <c r="P102" s="504">
        <f t="shared" si="99"/>
        <v>5416.666666666667</v>
      </c>
      <c r="Q102" s="110"/>
      <c r="R102" s="504">
        <f t="shared" si="100"/>
        <v>5416.666666666667</v>
      </c>
      <c r="S102" s="110"/>
      <c r="T102" s="504">
        <f t="shared" si="101"/>
        <v>5416.666666666667</v>
      </c>
      <c r="U102" s="96"/>
      <c r="V102" s="504">
        <f t="shared" si="102"/>
        <v>5416.666666666667</v>
      </c>
      <c r="W102" s="96"/>
      <c r="X102" s="504">
        <f t="shared" si="103"/>
        <v>5416.666666666667</v>
      </c>
      <c r="Y102" s="110"/>
      <c r="Z102" s="504">
        <f t="shared" si="104"/>
        <v>5416.666666666667</v>
      </c>
      <c r="AA102" s="110"/>
      <c r="AB102" s="504">
        <f t="shared" si="105"/>
        <v>5416.666666666667</v>
      </c>
      <c r="AC102" s="110"/>
      <c r="AD102" s="504">
        <f t="shared" si="106"/>
        <v>5416.666666666667</v>
      </c>
      <c r="AE102" s="523"/>
      <c r="AF102" s="504">
        <f t="shared" si="107"/>
        <v>5416.666666666667</v>
      </c>
      <c r="AG102" s="9"/>
      <c r="AH102" s="550">
        <f t="shared" si="5"/>
        <v>64999.999999999993</v>
      </c>
      <c r="AI102" s="408">
        <f t="shared" si="6"/>
        <v>64999.999999999993</v>
      </c>
    </row>
    <row r="103" spans="1:36" ht="41.4" x14ac:dyDescent="0.3">
      <c r="A103" s="11">
        <v>2711</v>
      </c>
      <c r="B103" s="11"/>
      <c r="C103" s="92" t="s">
        <v>512</v>
      </c>
      <c r="D103" s="59" t="s">
        <v>128</v>
      </c>
      <c r="E103" s="60" t="s">
        <v>87</v>
      </c>
      <c r="F103" s="60" t="s">
        <v>87</v>
      </c>
      <c r="G103" s="72"/>
      <c r="H103" s="559"/>
      <c r="I103" s="425">
        <v>30000</v>
      </c>
      <c r="J103" s="504">
        <f t="shared" si="84"/>
        <v>2500</v>
      </c>
      <c r="K103" s="522"/>
      <c r="L103" s="504">
        <f t="shared" si="97"/>
        <v>2500</v>
      </c>
      <c r="M103" s="506"/>
      <c r="N103" s="504">
        <f t="shared" si="98"/>
        <v>2500</v>
      </c>
      <c r="O103" s="506"/>
      <c r="P103" s="504">
        <f t="shared" si="99"/>
        <v>2500</v>
      </c>
      <c r="Q103" s="507"/>
      <c r="R103" s="504">
        <f t="shared" si="100"/>
        <v>2500</v>
      </c>
      <c r="S103" s="110"/>
      <c r="T103" s="504">
        <f t="shared" si="101"/>
        <v>2500</v>
      </c>
      <c r="U103" s="129"/>
      <c r="V103" s="504">
        <f t="shared" si="102"/>
        <v>2500</v>
      </c>
      <c r="W103" s="129"/>
      <c r="X103" s="504">
        <f t="shared" si="103"/>
        <v>2500</v>
      </c>
      <c r="Y103" s="110"/>
      <c r="Z103" s="504">
        <f t="shared" si="104"/>
        <v>2500</v>
      </c>
      <c r="AA103" s="110"/>
      <c r="AB103" s="504">
        <f t="shared" si="105"/>
        <v>2500</v>
      </c>
      <c r="AC103" s="110"/>
      <c r="AD103" s="504">
        <f t="shared" si="106"/>
        <v>2500</v>
      </c>
      <c r="AE103" s="110"/>
      <c r="AF103" s="504">
        <f t="shared" si="107"/>
        <v>2500</v>
      </c>
      <c r="AG103" s="9"/>
      <c r="AH103" s="550">
        <f t="shared" si="5"/>
        <v>30000</v>
      </c>
      <c r="AI103" s="408">
        <f t="shared" si="6"/>
        <v>30000</v>
      </c>
    </row>
    <row r="104" spans="1:36" ht="41.4" x14ac:dyDescent="0.3">
      <c r="A104" s="11">
        <v>2722</v>
      </c>
      <c r="B104" s="11"/>
      <c r="C104" s="92" t="s">
        <v>513</v>
      </c>
      <c r="D104" s="59" t="s">
        <v>207</v>
      </c>
      <c r="E104" s="60" t="s">
        <v>87</v>
      </c>
      <c r="F104" s="60" t="s">
        <v>87</v>
      </c>
      <c r="G104" s="72"/>
      <c r="H104" s="559"/>
      <c r="I104" s="425">
        <v>5080</v>
      </c>
      <c r="J104" s="504">
        <f t="shared" si="84"/>
        <v>423.33333333333331</v>
      </c>
      <c r="K104" s="522"/>
      <c r="L104" s="504">
        <f t="shared" si="97"/>
        <v>423.33333333333331</v>
      </c>
      <c r="M104" s="506"/>
      <c r="N104" s="504">
        <f t="shared" si="98"/>
        <v>423.33333333333331</v>
      </c>
      <c r="O104" s="522"/>
      <c r="P104" s="504">
        <f t="shared" si="99"/>
        <v>423.33333333333331</v>
      </c>
      <c r="Q104" s="110"/>
      <c r="R104" s="504">
        <f t="shared" si="100"/>
        <v>423.33333333333331</v>
      </c>
      <c r="S104" s="110"/>
      <c r="T104" s="504">
        <f t="shared" si="101"/>
        <v>423.33333333333331</v>
      </c>
      <c r="U104" s="129"/>
      <c r="V104" s="504">
        <f t="shared" si="102"/>
        <v>423.33333333333331</v>
      </c>
      <c r="W104" s="129"/>
      <c r="X104" s="504">
        <f t="shared" si="103"/>
        <v>423.33333333333331</v>
      </c>
      <c r="Y104" s="110"/>
      <c r="Z104" s="504">
        <f t="shared" si="104"/>
        <v>423.33333333333331</v>
      </c>
      <c r="AA104" s="110"/>
      <c r="AB104" s="504">
        <f t="shared" si="105"/>
        <v>423.33333333333331</v>
      </c>
      <c r="AC104" s="110"/>
      <c r="AD104" s="504">
        <f t="shared" si="106"/>
        <v>423.33333333333331</v>
      </c>
      <c r="AE104" s="523"/>
      <c r="AF104" s="504">
        <f t="shared" si="107"/>
        <v>423.33333333333331</v>
      </c>
      <c r="AG104" s="9"/>
      <c r="AH104" s="550">
        <f t="shared" si="5"/>
        <v>5080</v>
      </c>
      <c r="AI104" s="408">
        <f t="shared" si="6"/>
        <v>5080</v>
      </c>
    </row>
    <row r="105" spans="1:36" ht="41.4" x14ac:dyDescent="0.3">
      <c r="A105" s="11">
        <v>2911</v>
      </c>
      <c r="B105" s="11"/>
      <c r="C105" s="92" t="s">
        <v>514</v>
      </c>
      <c r="D105" s="59" t="s">
        <v>208</v>
      </c>
      <c r="E105" s="60" t="s">
        <v>87</v>
      </c>
      <c r="F105" s="60" t="s">
        <v>87</v>
      </c>
      <c r="G105" s="72"/>
      <c r="H105" s="559"/>
      <c r="I105" s="425">
        <v>3500</v>
      </c>
      <c r="J105" s="504">
        <f t="shared" si="84"/>
        <v>291.66666666666669</v>
      </c>
      <c r="K105" s="522"/>
      <c r="L105" s="504">
        <f t="shared" si="97"/>
        <v>291.66666666666669</v>
      </c>
      <c r="M105" s="506"/>
      <c r="N105" s="504">
        <f t="shared" si="98"/>
        <v>291.66666666666669</v>
      </c>
      <c r="O105" s="506"/>
      <c r="P105" s="504">
        <f t="shared" si="99"/>
        <v>291.66666666666669</v>
      </c>
      <c r="Q105" s="507"/>
      <c r="R105" s="504">
        <f t="shared" si="100"/>
        <v>291.66666666666669</v>
      </c>
      <c r="S105" s="110"/>
      <c r="T105" s="504">
        <f t="shared" si="101"/>
        <v>291.66666666666669</v>
      </c>
      <c r="U105" s="96"/>
      <c r="V105" s="504">
        <f t="shared" si="102"/>
        <v>291.66666666666669</v>
      </c>
      <c r="W105" s="96"/>
      <c r="X105" s="504">
        <f t="shared" si="103"/>
        <v>291.66666666666669</v>
      </c>
      <c r="Y105" s="110"/>
      <c r="Z105" s="504">
        <f t="shared" si="104"/>
        <v>291.66666666666669</v>
      </c>
      <c r="AA105" s="110"/>
      <c r="AB105" s="504">
        <f t="shared" si="105"/>
        <v>291.66666666666669</v>
      </c>
      <c r="AC105" s="110"/>
      <c r="AD105" s="504">
        <f t="shared" si="106"/>
        <v>291.66666666666669</v>
      </c>
      <c r="AE105" s="110"/>
      <c r="AF105" s="504">
        <f t="shared" si="107"/>
        <v>291.66666666666669</v>
      </c>
      <c r="AG105" s="9"/>
      <c r="AH105" s="550">
        <f t="shared" ref="AH105:AH155" si="108">J105+L105+N105+P105+R105+T105+V105+X105+Z105+AB105+AD105+AF105</f>
        <v>3499.9999999999995</v>
      </c>
      <c r="AI105" s="408">
        <f t="shared" ref="AI105:AI155" si="109">J105+L105+N105+P105+R105+T105+V105+X105+Z105+AB105+AD105+AF105</f>
        <v>3499.9999999999995</v>
      </c>
    </row>
    <row r="106" spans="1:36" ht="43.2" x14ac:dyDescent="0.3">
      <c r="A106" s="11">
        <v>2961</v>
      </c>
      <c r="B106" s="11"/>
      <c r="C106" s="92" t="s">
        <v>515</v>
      </c>
      <c r="D106" s="59" t="s">
        <v>132</v>
      </c>
      <c r="E106" s="60" t="s">
        <v>87</v>
      </c>
      <c r="F106" s="60" t="s">
        <v>87</v>
      </c>
      <c r="G106" s="72"/>
      <c r="H106" s="559"/>
      <c r="I106" s="425">
        <v>12500</v>
      </c>
      <c r="J106" s="504">
        <f t="shared" si="84"/>
        <v>1041.6666666666667</v>
      </c>
      <c r="K106" s="522"/>
      <c r="L106" s="504">
        <f t="shared" si="97"/>
        <v>1041.6666666666667</v>
      </c>
      <c r="M106" s="506"/>
      <c r="N106" s="504">
        <f t="shared" si="98"/>
        <v>1041.6666666666667</v>
      </c>
      <c r="O106" s="506"/>
      <c r="P106" s="504">
        <f t="shared" si="99"/>
        <v>1041.6666666666667</v>
      </c>
      <c r="Q106" s="110"/>
      <c r="R106" s="504">
        <f t="shared" si="100"/>
        <v>1041.6666666666667</v>
      </c>
      <c r="S106" s="110"/>
      <c r="T106" s="504">
        <f t="shared" si="101"/>
        <v>1041.6666666666667</v>
      </c>
      <c r="U106" s="129"/>
      <c r="V106" s="504">
        <f t="shared" si="102"/>
        <v>1041.6666666666667</v>
      </c>
      <c r="W106" s="129"/>
      <c r="X106" s="504">
        <f t="shared" si="103"/>
        <v>1041.6666666666667</v>
      </c>
      <c r="Y106" s="110"/>
      <c r="Z106" s="504">
        <f t="shared" si="104"/>
        <v>1041.6666666666667</v>
      </c>
      <c r="AA106" s="110"/>
      <c r="AB106" s="504">
        <f t="shared" si="105"/>
        <v>1041.6666666666667</v>
      </c>
      <c r="AC106" s="110"/>
      <c r="AD106" s="504">
        <f t="shared" si="106"/>
        <v>1041.6666666666667</v>
      </c>
      <c r="AE106" s="110"/>
      <c r="AF106" s="504">
        <f t="shared" si="107"/>
        <v>1041.6666666666667</v>
      </c>
      <c r="AG106" s="9"/>
      <c r="AH106" s="550">
        <f t="shared" si="108"/>
        <v>12499.999999999998</v>
      </c>
      <c r="AI106" s="408">
        <f t="shared" si="109"/>
        <v>12499.999999999998</v>
      </c>
    </row>
    <row r="107" spans="1:36" ht="43.2" x14ac:dyDescent="0.3">
      <c r="A107" s="11">
        <v>2981</v>
      </c>
      <c r="B107" s="11"/>
      <c r="C107" s="92" t="s">
        <v>516</v>
      </c>
      <c r="D107" s="59" t="s">
        <v>209</v>
      </c>
      <c r="E107" s="60" t="s">
        <v>87</v>
      </c>
      <c r="F107" s="60" t="s">
        <v>87</v>
      </c>
      <c r="G107" s="72"/>
      <c r="H107" s="559"/>
      <c r="I107" s="425">
        <v>21120</v>
      </c>
      <c r="J107" s="504">
        <f t="shared" si="84"/>
        <v>1760</v>
      </c>
      <c r="K107" s="522"/>
      <c r="L107" s="504">
        <f t="shared" si="97"/>
        <v>1760</v>
      </c>
      <c r="M107" s="506"/>
      <c r="N107" s="577">
        <f t="shared" si="98"/>
        <v>1760</v>
      </c>
      <c r="O107" s="506"/>
      <c r="P107" s="577">
        <f t="shared" si="99"/>
        <v>1760</v>
      </c>
      <c r="Q107" s="507"/>
      <c r="R107" s="577">
        <f t="shared" si="100"/>
        <v>1760</v>
      </c>
      <c r="S107" s="110"/>
      <c r="T107" s="577">
        <f t="shared" si="101"/>
        <v>1760</v>
      </c>
      <c r="U107" s="129"/>
      <c r="V107" s="504">
        <f t="shared" si="102"/>
        <v>1760</v>
      </c>
      <c r="W107" s="129"/>
      <c r="X107" s="504">
        <f t="shared" si="103"/>
        <v>1760</v>
      </c>
      <c r="Y107" s="110"/>
      <c r="Z107" s="504">
        <f t="shared" si="104"/>
        <v>1760</v>
      </c>
      <c r="AA107" s="110"/>
      <c r="AB107" s="504">
        <f t="shared" si="105"/>
        <v>1760</v>
      </c>
      <c r="AC107" s="110"/>
      <c r="AD107" s="577">
        <f t="shared" si="106"/>
        <v>1760</v>
      </c>
      <c r="AE107" s="110"/>
      <c r="AF107" s="577">
        <f t="shared" si="107"/>
        <v>1760</v>
      </c>
      <c r="AG107" s="9"/>
      <c r="AH107" s="550">
        <f t="shared" si="108"/>
        <v>21120</v>
      </c>
      <c r="AI107" s="408">
        <f t="shared" si="109"/>
        <v>21120</v>
      </c>
      <c r="AJ107" s="13"/>
    </row>
    <row r="108" spans="1:36" ht="41.4" x14ac:dyDescent="0.3">
      <c r="A108" s="86">
        <v>3000</v>
      </c>
      <c r="B108" s="86"/>
      <c r="C108" s="71" t="s">
        <v>517</v>
      </c>
      <c r="D108" s="93" t="s">
        <v>134</v>
      </c>
      <c r="E108" s="68" t="s">
        <v>87</v>
      </c>
      <c r="F108" s="68" t="s">
        <v>87</v>
      </c>
      <c r="G108" s="94"/>
      <c r="H108" s="564"/>
      <c r="I108" s="410">
        <f>SUM(I109:I119)</f>
        <v>2875086.97</v>
      </c>
      <c r="J108" s="70">
        <f t="shared" ref="J108:P108" si="110">SUM(J109:J118)</f>
        <v>236993.38833333334</v>
      </c>
      <c r="K108" s="70">
        <f t="shared" si="110"/>
        <v>0</v>
      </c>
      <c r="L108" s="70">
        <f t="shared" si="110"/>
        <v>236993.38833333334</v>
      </c>
      <c r="M108" s="70">
        <f t="shared" si="110"/>
        <v>0</v>
      </c>
      <c r="N108" s="70">
        <f t="shared" si="110"/>
        <v>236993.38833333334</v>
      </c>
      <c r="O108" s="70">
        <f t="shared" si="110"/>
        <v>0</v>
      </c>
      <c r="P108" s="70">
        <f t="shared" si="110"/>
        <v>236993.38833333334</v>
      </c>
      <c r="Q108" s="70"/>
      <c r="R108" s="70">
        <f>SUM(R109:R118)</f>
        <v>236993.38833333334</v>
      </c>
      <c r="S108" s="70"/>
      <c r="T108" s="70">
        <f>SUM(T109:T118)</f>
        <v>236993.38833333334</v>
      </c>
      <c r="U108" s="70"/>
      <c r="V108" s="70">
        <f>SUM(V109:V118)</f>
        <v>236993.38833333334</v>
      </c>
      <c r="W108" s="70"/>
      <c r="X108" s="70">
        <f>SUM(X109:X118)</f>
        <v>236993.38833333334</v>
      </c>
      <c r="Y108" s="70"/>
      <c r="Z108" s="70">
        <f>SUM(Z109:Z118)</f>
        <v>236993.38833333334</v>
      </c>
      <c r="AA108" s="70"/>
      <c r="AB108" s="70">
        <f>SUM(AB109:AB118)</f>
        <v>236993.38833333334</v>
      </c>
      <c r="AC108" s="70"/>
      <c r="AD108" s="70">
        <f>SUM(AD109:AD118)</f>
        <v>236993.38833333334</v>
      </c>
      <c r="AE108" s="70"/>
      <c r="AF108" s="70">
        <f>SUM(AF109:AF118)</f>
        <v>236993.38833333334</v>
      </c>
      <c r="AG108" s="70"/>
      <c r="AH108" s="550">
        <f>J108+L108+N108+P108+R108+T108+V108+X108+Z108+AB108+AD108+AF108</f>
        <v>2843920.6599999997</v>
      </c>
      <c r="AI108" s="408">
        <f t="shared" si="109"/>
        <v>2843920.6599999997</v>
      </c>
      <c r="AJ108" s="13"/>
    </row>
    <row r="109" spans="1:36" ht="41.4" x14ac:dyDescent="0.3">
      <c r="A109" s="11">
        <v>3111</v>
      </c>
      <c r="B109" s="11"/>
      <c r="C109" s="95" t="s">
        <v>181</v>
      </c>
      <c r="D109" s="59" t="s">
        <v>135</v>
      </c>
      <c r="E109" s="60" t="s">
        <v>87</v>
      </c>
      <c r="F109" s="60" t="s">
        <v>87</v>
      </c>
      <c r="G109" s="72"/>
      <c r="H109" s="458"/>
      <c r="I109" s="425">
        <v>2548783.1</v>
      </c>
      <c r="J109" s="504">
        <f t="shared" si="84"/>
        <v>212398.59166666667</v>
      </c>
      <c r="K109" s="505"/>
      <c r="L109" s="504">
        <f t="shared" ref="L109:L119" si="111">I109/12</f>
        <v>212398.59166666667</v>
      </c>
      <c r="M109" s="522"/>
      <c r="N109" s="504">
        <f t="shared" ref="N109:N118" si="112">I109/12</f>
        <v>212398.59166666667</v>
      </c>
      <c r="O109" s="522"/>
      <c r="P109" s="504">
        <f t="shared" ref="P109:P118" si="113">I109/12</f>
        <v>212398.59166666667</v>
      </c>
      <c r="Q109" s="110"/>
      <c r="R109" s="504">
        <f t="shared" ref="R109:R118" si="114">I109/12</f>
        <v>212398.59166666667</v>
      </c>
      <c r="S109" s="110"/>
      <c r="T109" s="504">
        <f t="shared" ref="T109:T118" si="115">I109/12</f>
        <v>212398.59166666667</v>
      </c>
      <c r="U109" s="110"/>
      <c r="V109" s="504">
        <f t="shared" ref="V109:V118" si="116">I109/12</f>
        <v>212398.59166666667</v>
      </c>
      <c r="W109" s="110"/>
      <c r="X109" s="504">
        <f t="shared" ref="X109:X118" si="117">I109/12</f>
        <v>212398.59166666667</v>
      </c>
      <c r="Y109" s="110"/>
      <c r="Z109" s="504">
        <f t="shared" ref="Z109:Z118" si="118">I109/12</f>
        <v>212398.59166666667</v>
      </c>
      <c r="AA109" s="110"/>
      <c r="AB109" s="504">
        <f t="shared" ref="AB109:AB118" si="119">I109/12</f>
        <v>212398.59166666667</v>
      </c>
      <c r="AC109" s="110"/>
      <c r="AD109" s="504">
        <f t="shared" ref="AD109:AD118" si="120">I109/12</f>
        <v>212398.59166666667</v>
      </c>
      <c r="AE109" s="523"/>
      <c r="AF109" s="504">
        <f t="shared" ref="AF109:AF118" si="121">I109/12</f>
        <v>212398.59166666667</v>
      </c>
      <c r="AG109" s="62"/>
      <c r="AH109" s="550">
        <f t="shared" ref="AH109:AH119" si="122">J109+L109+N109+P109+R109+T109+V109+X109+Z109+AB109+AD109+AF109</f>
        <v>2548783.100000001</v>
      </c>
      <c r="AI109" s="408">
        <f t="shared" si="109"/>
        <v>2548783.100000001</v>
      </c>
      <c r="AJ109" s="13"/>
    </row>
    <row r="110" spans="1:36" ht="41.4" x14ac:dyDescent="0.3">
      <c r="A110" s="11">
        <v>3151</v>
      </c>
      <c r="B110" s="11"/>
      <c r="C110" s="95" t="s">
        <v>518</v>
      </c>
      <c r="D110" s="59" t="s">
        <v>138</v>
      </c>
      <c r="E110" s="60" t="s">
        <v>87</v>
      </c>
      <c r="F110" s="60" t="s">
        <v>87</v>
      </c>
      <c r="G110" s="72"/>
      <c r="H110" s="559"/>
      <c r="I110" s="425">
        <v>13000</v>
      </c>
      <c r="J110" s="504">
        <f t="shared" si="84"/>
        <v>1083.3333333333333</v>
      </c>
      <c r="K110" s="505"/>
      <c r="L110" s="504">
        <f t="shared" si="111"/>
        <v>1083.3333333333333</v>
      </c>
      <c r="M110" s="522"/>
      <c r="N110" s="504">
        <f t="shared" si="112"/>
        <v>1083.3333333333333</v>
      </c>
      <c r="O110" s="522"/>
      <c r="P110" s="504">
        <f t="shared" si="113"/>
        <v>1083.3333333333333</v>
      </c>
      <c r="Q110" s="110"/>
      <c r="R110" s="504">
        <f t="shared" si="114"/>
        <v>1083.3333333333333</v>
      </c>
      <c r="S110" s="110"/>
      <c r="T110" s="504">
        <f t="shared" si="115"/>
        <v>1083.3333333333333</v>
      </c>
      <c r="U110" s="110"/>
      <c r="V110" s="504">
        <f t="shared" si="116"/>
        <v>1083.3333333333333</v>
      </c>
      <c r="W110" s="110"/>
      <c r="X110" s="504">
        <f t="shared" si="117"/>
        <v>1083.3333333333333</v>
      </c>
      <c r="Y110" s="110"/>
      <c r="Z110" s="504">
        <f t="shared" si="118"/>
        <v>1083.3333333333333</v>
      </c>
      <c r="AA110" s="110"/>
      <c r="AB110" s="504">
        <f t="shared" si="119"/>
        <v>1083.3333333333333</v>
      </c>
      <c r="AC110" s="110"/>
      <c r="AD110" s="504">
        <f t="shared" si="120"/>
        <v>1083.3333333333333</v>
      </c>
      <c r="AE110" s="110"/>
      <c r="AF110" s="504">
        <f t="shared" si="121"/>
        <v>1083.3333333333333</v>
      </c>
      <c r="AG110" s="62"/>
      <c r="AH110" s="550">
        <f t="shared" si="122"/>
        <v>13000.000000000002</v>
      </c>
      <c r="AI110" s="408">
        <f t="shared" si="109"/>
        <v>13000.000000000002</v>
      </c>
      <c r="AJ110" s="13"/>
    </row>
    <row r="111" spans="1:36" ht="41.4" x14ac:dyDescent="0.3">
      <c r="A111" s="11">
        <v>3341</v>
      </c>
      <c r="B111" s="11"/>
      <c r="C111" s="95" t="s">
        <v>182</v>
      </c>
      <c r="D111" s="59" t="s">
        <v>145</v>
      </c>
      <c r="E111" s="60" t="s">
        <v>87</v>
      </c>
      <c r="F111" s="60" t="s">
        <v>87</v>
      </c>
      <c r="G111" s="72"/>
      <c r="H111" s="559"/>
      <c r="I111" s="425">
        <v>2196.8000000000002</v>
      </c>
      <c r="J111" s="504">
        <f t="shared" si="84"/>
        <v>183.06666666666669</v>
      </c>
      <c r="K111" s="505"/>
      <c r="L111" s="504">
        <f t="shared" si="111"/>
        <v>183.06666666666669</v>
      </c>
      <c r="M111" s="522"/>
      <c r="N111" s="504">
        <f t="shared" si="112"/>
        <v>183.06666666666669</v>
      </c>
      <c r="O111" s="522"/>
      <c r="P111" s="504">
        <f t="shared" si="113"/>
        <v>183.06666666666669</v>
      </c>
      <c r="Q111" s="507"/>
      <c r="R111" s="504">
        <f t="shared" si="114"/>
        <v>183.06666666666669</v>
      </c>
      <c r="S111" s="110"/>
      <c r="T111" s="504">
        <f t="shared" si="115"/>
        <v>183.06666666666669</v>
      </c>
      <c r="U111" s="110"/>
      <c r="V111" s="504">
        <f t="shared" si="116"/>
        <v>183.06666666666669</v>
      </c>
      <c r="W111" s="110"/>
      <c r="X111" s="504">
        <f t="shared" si="117"/>
        <v>183.06666666666669</v>
      </c>
      <c r="Y111" s="110"/>
      <c r="Z111" s="504">
        <f t="shared" si="118"/>
        <v>183.06666666666669</v>
      </c>
      <c r="AA111" s="110"/>
      <c r="AB111" s="504">
        <f t="shared" si="119"/>
        <v>183.06666666666669</v>
      </c>
      <c r="AC111" s="110"/>
      <c r="AD111" s="504">
        <f t="shared" si="120"/>
        <v>183.06666666666669</v>
      </c>
      <c r="AE111" s="110"/>
      <c r="AF111" s="504">
        <f t="shared" si="121"/>
        <v>183.06666666666669</v>
      </c>
      <c r="AG111" s="62"/>
      <c r="AH111" s="550">
        <f t="shared" si="122"/>
        <v>2196.7999999999997</v>
      </c>
      <c r="AI111" s="408">
        <f t="shared" si="109"/>
        <v>2196.7999999999997</v>
      </c>
      <c r="AJ111" s="13"/>
    </row>
    <row r="112" spans="1:36" ht="41.4" x14ac:dyDescent="0.3">
      <c r="A112" s="11">
        <v>3391</v>
      </c>
      <c r="B112" s="11"/>
      <c r="C112" s="95" t="s">
        <v>183</v>
      </c>
      <c r="D112" s="59" t="s">
        <v>215</v>
      </c>
      <c r="E112" s="60" t="s">
        <v>87</v>
      </c>
      <c r="F112" s="60" t="s">
        <v>87</v>
      </c>
      <c r="G112" s="72"/>
      <c r="H112" s="559"/>
      <c r="I112" s="425">
        <v>37695.9</v>
      </c>
      <c r="J112" s="504">
        <f t="shared" si="84"/>
        <v>3141.3250000000003</v>
      </c>
      <c r="K112" s="504"/>
      <c r="L112" s="504">
        <f t="shared" si="111"/>
        <v>3141.3250000000003</v>
      </c>
      <c r="M112" s="524"/>
      <c r="N112" s="504">
        <f t="shared" si="112"/>
        <v>3141.3250000000003</v>
      </c>
      <c r="O112" s="522"/>
      <c r="P112" s="504">
        <f t="shared" si="113"/>
        <v>3141.3250000000003</v>
      </c>
      <c r="Q112" s="507"/>
      <c r="R112" s="504">
        <f t="shared" si="114"/>
        <v>3141.3250000000003</v>
      </c>
      <c r="S112" s="110"/>
      <c r="T112" s="504">
        <f t="shared" si="115"/>
        <v>3141.3250000000003</v>
      </c>
      <c r="U112" s="110"/>
      <c r="V112" s="504">
        <f t="shared" si="116"/>
        <v>3141.3250000000003</v>
      </c>
      <c r="W112" s="110"/>
      <c r="X112" s="504">
        <f t="shared" si="117"/>
        <v>3141.3250000000003</v>
      </c>
      <c r="Y112" s="110"/>
      <c r="Z112" s="504">
        <f t="shared" si="118"/>
        <v>3141.3250000000003</v>
      </c>
      <c r="AA112" s="110"/>
      <c r="AB112" s="504">
        <f t="shared" si="119"/>
        <v>3141.3250000000003</v>
      </c>
      <c r="AC112" s="110"/>
      <c r="AD112" s="504">
        <f t="shared" si="120"/>
        <v>3141.3250000000003</v>
      </c>
      <c r="AE112" s="110"/>
      <c r="AF112" s="504">
        <f t="shared" si="121"/>
        <v>3141.3250000000003</v>
      </c>
      <c r="AG112" s="62"/>
      <c r="AH112" s="550">
        <f t="shared" si="122"/>
        <v>37695.9</v>
      </c>
      <c r="AI112" s="408">
        <f t="shared" si="109"/>
        <v>37695.9</v>
      </c>
      <c r="AJ112" s="13"/>
    </row>
    <row r="113" spans="1:36" ht="41.4" x14ac:dyDescent="0.3">
      <c r="A113" s="11">
        <v>3471</v>
      </c>
      <c r="B113" s="11"/>
      <c r="C113" s="95" t="s">
        <v>185</v>
      </c>
      <c r="D113" s="59" t="s">
        <v>218</v>
      </c>
      <c r="E113" s="60" t="s">
        <v>87</v>
      </c>
      <c r="F113" s="60" t="s">
        <v>87</v>
      </c>
      <c r="G113" s="72"/>
      <c r="H113" s="559"/>
      <c r="I113" s="425">
        <v>61304.46</v>
      </c>
      <c r="J113" s="504">
        <f t="shared" si="84"/>
        <v>5108.7049999999999</v>
      </c>
      <c r="K113" s="505"/>
      <c r="L113" s="504">
        <f t="shared" si="111"/>
        <v>5108.7049999999999</v>
      </c>
      <c r="M113" s="522"/>
      <c r="N113" s="504">
        <f t="shared" si="112"/>
        <v>5108.7049999999999</v>
      </c>
      <c r="O113" s="522"/>
      <c r="P113" s="504">
        <f t="shared" si="113"/>
        <v>5108.7049999999999</v>
      </c>
      <c r="Q113" s="110"/>
      <c r="R113" s="504">
        <f t="shared" si="114"/>
        <v>5108.7049999999999</v>
      </c>
      <c r="S113" s="110"/>
      <c r="T113" s="504">
        <f t="shared" si="115"/>
        <v>5108.7049999999999</v>
      </c>
      <c r="U113" s="110"/>
      <c r="V113" s="504">
        <f t="shared" si="116"/>
        <v>5108.7049999999999</v>
      </c>
      <c r="W113" s="110"/>
      <c r="X113" s="504">
        <f t="shared" si="117"/>
        <v>5108.7049999999999</v>
      </c>
      <c r="Y113" s="110"/>
      <c r="Z113" s="504">
        <f t="shared" si="118"/>
        <v>5108.7049999999999</v>
      </c>
      <c r="AA113" s="110"/>
      <c r="AB113" s="504">
        <f t="shared" si="119"/>
        <v>5108.7049999999999</v>
      </c>
      <c r="AC113" s="110"/>
      <c r="AD113" s="504">
        <f t="shared" si="120"/>
        <v>5108.7049999999999</v>
      </c>
      <c r="AE113" s="523"/>
      <c r="AF113" s="504">
        <f t="shared" si="121"/>
        <v>5108.7049999999999</v>
      </c>
      <c r="AG113" s="62"/>
      <c r="AH113" s="550">
        <f t="shared" si="122"/>
        <v>61304.460000000014</v>
      </c>
      <c r="AI113" s="408">
        <f t="shared" si="109"/>
        <v>61304.460000000014</v>
      </c>
      <c r="AJ113" s="13"/>
    </row>
    <row r="114" spans="1:36" ht="54.6" customHeight="1" x14ac:dyDescent="0.3">
      <c r="A114" s="11">
        <v>3511</v>
      </c>
      <c r="B114" s="11"/>
      <c r="C114" s="95" t="s">
        <v>189</v>
      </c>
      <c r="D114" s="427" t="s">
        <v>494</v>
      </c>
      <c r="E114" s="60" t="s">
        <v>87</v>
      </c>
      <c r="F114" s="60" t="s">
        <v>87</v>
      </c>
      <c r="G114" s="72"/>
      <c r="H114" s="559"/>
      <c r="I114" s="426">
        <v>3500</v>
      </c>
      <c r="J114" s="504">
        <f t="shared" si="84"/>
        <v>291.66666666666669</v>
      </c>
      <c r="K114" s="505"/>
      <c r="L114" s="504">
        <f t="shared" si="111"/>
        <v>291.66666666666669</v>
      </c>
      <c r="M114" s="522"/>
      <c r="N114" s="504">
        <f t="shared" si="112"/>
        <v>291.66666666666669</v>
      </c>
      <c r="O114" s="522"/>
      <c r="P114" s="504">
        <f t="shared" si="113"/>
        <v>291.66666666666669</v>
      </c>
      <c r="Q114" s="110"/>
      <c r="R114" s="504">
        <f t="shared" si="114"/>
        <v>291.66666666666669</v>
      </c>
      <c r="S114" s="110"/>
      <c r="T114" s="504">
        <f t="shared" si="115"/>
        <v>291.66666666666669</v>
      </c>
      <c r="U114" s="110"/>
      <c r="V114" s="504">
        <f t="shared" si="116"/>
        <v>291.66666666666669</v>
      </c>
      <c r="W114" s="110"/>
      <c r="X114" s="504">
        <f t="shared" si="117"/>
        <v>291.66666666666669</v>
      </c>
      <c r="Y114" s="110"/>
      <c r="Z114" s="504">
        <f t="shared" si="118"/>
        <v>291.66666666666669</v>
      </c>
      <c r="AA114" s="110"/>
      <c r="AB114" s="504">
        <f t="shared" si="119"/>
        <v>291.66666666666669</v>
      </c>
      <c r="AC114" s="110"/>
      <c r="AD114" s="504">
        <f t="shared" si="120"/>
        <v>291.66666666666669</v>
      </c>
      <c r="AE114" s="523"/>
      <c r="AF114" s="504">
        <f t="shared" si="121"/>
        <v>291.66666666666669</v>
      </c>
      <c r="AG114" s="62"/>
      <c r="AH114" s="550">
        <f t="shared" si="122"/>
        <v>3499.9999999999995</v>
      </c>
      <c r="AI114" s="408">
        <f t="shared" si="109"/>
        <v>3499.9999999999995</v>
      </c>
      <c r="AJ114" s="13"/>
    </row>
    <row r="115" spans="1:36" ht="41.4" x14ac:dyDescent="0.3">
      <c r="A115" s="11">
        <v>3551</v>
      </c>
      <c r="B115" s="11"/>
      <c r="C115" s="95" t="s">
        <v>192</v>
      </c>
      <c r="D115" s="59" t="s">
        <v>151</v>
      </c>
      <c r="E115" s="60" t="s">
        <v>87</v>
      </c>
      <c r="F115" s="60" t="s">
        <v>87</v>
      </c>
      <c r="G115" s="72"/>
      <c r="H115" s="559"/>
      <c r="I115" s="425">
        <v>23364.2</v>
      </c>
      <c r="J115" s="504">
        <f t="shared" si="84"/>
        <v>1947.0166666666667</v>
      </c>
      <c r="K115" s="505"/>
      <c r="L115" s="504">
        <f t="shared" si="111"/>
        <v>1947.0166666666667</v>
      </c>
      <c r="M115" s="522"/>
      <c r="N115" s="504">
        <f t="shared" si="112"/>
        <v>1947.0166666666667</v>
      </c>
      <c r="O115" s="522"/>
      <c r="P115" s="504">
        <f t="shared" si="113"/>
        <v>1947.0166666666667</v>
      </c>
      <c r="Q115" s="110"/>
      <c r="R115" s="504">
        <f t="shared" si="114"/>
        <v>1947.0166666666667</v>
      </c>
      <c r="S115" s="110"/>
      <c r="T115" s="504">
        <f t="shared" si="115"/>
        <v>1947.0166666666667</v>
      </c>
      <c r="U115" s="110"/>
      <c r="V115" s="504">
        <f t="shared" si="116"/>
        <v>1947.0166666666667</v>
      </c>
      <c r="W115" s="110"/>
      <c r="X115" s="504">
        <f t="shared" si="117"/>
        <v>1947.0166666666667</v>
      </c>
      <c r="Y115" s="110"/>
      <c r="Z115" s="504">
        <f t="shared" si="118"/>
        <v>1947.0166666666667</v>
      </c>
      <c r="AA115" s="110"/>
      <c r="AB115" s="504">
        <f t="shared" si="119"/>
        <v>1947.0166666666667</v>
      </c>
      <c r="AC115" s="110"/>
      <c r="AD115" s="504">
        <f t="shared" si="120"/>
        <v>1947.0166666666667</v>
      </c>
      <c r="AE115" s="523"/>
      <c r="AF115" s="504">
        <f t="shared" si="121"/>
        <v>1947.0166666666667</v>
      </c>
      <c r="AG115" s="62"/>
      <c r="AH115" s="550">
        <f t="shared" si="122"/>
        <v>23364.2</v>
      </c>
      <c r="AI115" s="408">
        <f t="shared" si="109"/>
        <v>23364.2</v>
      </c>
      <c r="AJ115" s="13"/>
    </row>
    <row r="116" spans="1:36" ht="57.6" x14ac:dyDescent="0.3">
      <c r="A116" s="11">
        <v>3571</v>
      </c>
      <c r="B116" s="11"/>
      <c r="C116" s="95" t="s">
        <v>195</v>
      </c>
      <c r="D116" s="59" t="s">
        <v>219</v>
      </c>
      <c r="E116" s="60" t="s">
        <v>87</v>
      </c>
      <c r="F116" s="60" t="s">
        <v>87</v>
      </c>
      <c r="G116" s="72"/>
      <c r="H116" s="559"/>
      <c r="I116" s="425">
        <v>28156.2</v>
      </c>
      <c r="J116" s="504">
        <f t="shared" si="84"/>
        <v>2346.35</v>
      </c>
      <c r="K116" s="505"/>
      <c r="L116" s="504">
        <f t="shared" si="111"/>
        <v>2346.35</v>
      </c>
      <c r="M116" s="522"/>
      <c r="N116" s="504">
        <f t="shared" si="112"/>
        <v>2346.35</v>
      </c>
      <c r="O116" s="522"/>
      <c r="P116" s="504">
        <f t="shared" si="113"/>
        <v>2346.35</v>
      </c>
      <c r="Q116" s="110"/>
      <c r="R116" s="504">
        <f t="shared" si="114"/>
        <v>2346.35</v>
      </c>
      <c r="S116" s="110"/>
      <c r="T116" s="504">
        <f t="shared" si="115"/>
        <v>2346.35</v>
      </c>
      <c r="U116" s="110"/>
      <c r="V116" s="504">
        <f t="shared" si="116"/>
        <v>2346.35</v>
      </c>
      <c r="W116" s="110"/>
      <c r="X116" s="504">
        <f t="shared" si="117"/>
        <v>2346.35</v>
      </c>
      <c r="Y116" s="110"/>
      <c r="Z116" s="504">
        <f t="shared" si="118"/>
        <v>2346.35</v>
      </c>
      <c r="AA116" s="110"/>
      <c r="AB116" s="504">
        <f t="shared" si="119"/>
        <v>2346.35</v>
      </c>
      <c r="AC116" s="110"/>
      <c r="AD116" s="504">
        <f t="shared" si="120"/>
        <v>2346.35</v>
      </c>
      <c r="AE116" s="110"/>
      <c r="AF116" s="504">
        <f t="shared" si="121"/>
        <v>2346.35</v>
      </c>
      <c r="AG116" s="62"/>
      <c r="AH116" s="550">
        <f t="shared" si="122"/>
        <v>28156.199999999993</v>
      </c>
      <c r="AI116" s="408">
        <f t="shared" si="109"/>
        <v>28156.199999999993</v>
      </c>
      <c r="AJ116" s="13"/>
    </row>
    <row r="117" spans="1:36" ht="41.4" x14ac:dyDescent="0.3">
      <c r="A117" s="11">
        <v>3751</v>
      </c>
      <c r="B117" s="11"/>
      <c r="C117" s="95" t="s">
        <v>198</v>
      </c>
      <c r="D117" s="59" t="s">
        <v>153</v>
      </c>
      <c r="E117" s="60" t="s">
        <v>87</v>
      </c>
      <c r="F117" s="60" t="s">
        <v>87</v>
      </c>
      <c r="G117" s="72"/>
      <c r="H117" s="559"/>
      <c r="I117" s="425">
        <v>5120</v>
      </c>
      <c r="J117" s="504">
        <f t="shared" si="84"/>
        <v>426.66666666666669</v>
      </c>
      <c r="K117" s="505"/>
      <c r="L117" s="504">
        <f t="shared" si="111"/>
        <v>426.66666666666669</v>
      </c>
      <c r="M117" s="506"/>
      <c r="N117" s="504">
        <f t="shared" si="112"/>
        <v>426.66666666666669</v>
      </c>
      <c r="O117" s="506"/>
      <c r="P117" s="504">
        <f t="shared" si="113"/>
        <v>426.66666666666669</v>
      </c>
      <c r="Q117" s="507"/>
      <c r="R117" s="504">
        <f t="shared" si="114"/>
        <v>426.66666666666669</v>
      </c>
      <c r="S117" s="110"/>
      <c r="T117" s="504">
        <f t="shared" si="115"/>
        <v>426.66666666666669</v>
      </c>
      <c r="U117" s="110"/>
      <c r="V117" s="504">
        <f t="shared" si="116"/>
        <v>426.66666666666669</v>
      </c>
      <c r="W117" s="110"/>
      <c r="X117" s="504">
        <f t="shared" si="117"/>
        <v>426.66666666666669</v>
      </c>
      <c r="Y117" s="110"/>
      <c r="Z117" s="504">
        <f t="shared" si="118"/>
        <v>426.66666666666669</v>
      </c>
      <c r="AA117" s="110"/>
      <c r="AB117" s="504">
        <f t="shared" si="119"/>
        <v>426.66666666666669</v>
      </c>
      <c r="AC117" s="110"/>
      <c r="AD117" s="504">
        <f t="shared" si="120"/>
        <v>426.66666666666669</v>
      </c>
      <c r="AE117" s="110"/>
      <c r="AF117" s="504">
        <f t="shared" si="121"/>
        <v>426.66666666666669</v>
      </c>
      <c r="AG117" s="62"/>
      <c r="AH117" s="550">
        <f t="shared" si="122"/>
        <v>5120</v>
      </c>
      <c r="AI117" s="408">
        <f t="shared" si="109"/>
        <v>5120</v>
      </c>
      <c r="AJ117" s="13"/>
    </row>
    <row r="118" spans="1:36" ht="41.4" x14ac:dyDescent="0.3">
      <c r="A118" s="11">
        <v>3923</v>
      </c>
      <c r="B118" s="11"/>
      <c r="C118" s="95" t="s">
        <v>201</v>
      </c>
      <c r="D118" s="59" t="s">
        <v>220</v>
      </c>
      <c r="E118" s="60" t="s">
        <v>87</v>
      </c>
      <c r="F118" s="60" t="s">
        <v>87</v>
      </c>
      <c r="G118" s="84"/>
      <c r="H118" s="562"/>
      <c r="I118" s="425">
        <v>120800</v>
      </c>
      <c r="J118" s="504">
        <f t="shared" si="84"/>
        <v>10066.666666666666</v>
      </c>
      <c r="K118" s="505"/>
      <c r="L118" s="504">
        <f t="shared" si="111"/>
        <v>10066.666666666666</v>
      </c>
      <c r="M118" s="506"/>
      <c r="N118" s="504">
        <f t="shared" si="112"/>
        <v>10066.666666666666</v>
      </c>
      <c r="O118" s="506"/>
      <c r="P118" s="504">
        <f t="shared" si="113"/>
        <v>10066.666666666666</v>
      </c>
      <c r="Q118" s="507"/>
      <c r="R118" s="504">
        <f t="shared" si="114"/>
        <v>10066.666666666666</v>
      </c>
      <c r="S118" s="110"/>
      <c r="T118" s="504">
        <f t="shared" si="115"/>
        <v>10066.666666666666</v>
      </c>
      <c r="U118" s="110"/>
      <c r="V118" s="504">
        <f t="shared" si="116"/>
        <v>10066.666666666666</v>
      </c>
      <c r="W118" s="110"/>
      <c r="X118" s="504">
        <f t="shared" si="117"/>
        <v>10066.666666666666</v>
      </c>
      <c r="Y118" s="110"/>
      <c r="Z118" s="504">
        <f t="shared" si="118"/>
        <v>10066.666666666666</v>
      </c>
      <c r="AA118" s="110"/>
      <c r="AB118" s="504">
        <f t="shared" si="119"/>
        <v>10066.666666666666</v>
      </c>
      <c r="AC118" s="110"/>
      <c r="AD118" s="504">
        <f t="shared" si="120"/>
        <v>10066.666666666666</v>
      </c>
      <c r="AE118" s="523"/>
      <c r="AF118" s="504">
        <f t="shared" si="121"/>
        <v>10066.666666666666</v>
      </c>
      <c r="AG118" s="62"/>
      <c r="AH118" s="550">
        <f t="shared" si="122"/>
        <v>120800.00000000001</v>
      </c>
      <c r="AI118" s="408">
        <f t="shared" si="109"/>
        <v>120800.00000000001</v>
      </c>
      <c r="AJ118" s="13"/>
    </row>
    <row r="119" spans="1:36" ht="48.6" customHeight="1" x14ac:dyDescent="0.3">
      <c r="A119" s="85">
        <v>3981</v>
      </c>
      <c r="B119" s="457"/>
      <c r="C119" s="95" t="s">
        <v>699</v>
      </c>
      <c r="D119" s="59" t="s">
        <v>162</v>
      </c>
      <c r="E119" s="60" t="s">
        <v>87</v>
      </c>
      <c r="F119" s="60" t="s">
        <v>87</v>
      </c>
      <c r="G119" s="72"/>
      <c r="H119" s="559"/>
      <c r="I119" s="425">
        <v>31166.31</v>
      </c>
      <c r="J119" s="504">
        <f t="shared" si="84"/>
        <v>2597.1925000000001</v>
      </c>
      <c r="K119" s="505"/>
      <c r="L119" s="504">
        <f t="shared" si="111"/>
        <v>2597.1925000000001</v>
      </c>
      <c r="M119" s="506"/>
      <c r="N119" s="504">
        <f t="shared" ref="N119" si="123">I119/12</f>
        <v>2597.1925000000001</v>
      </c>
      <c r="O119" s="506"/>
      <c r="P119" s="504">
        <f t="shared" ref="P119" si="124">I119/12</f>
        <v>2597.1925000000001</v>
      </c>
      <c r="Q119" s="507"/>
      <c r="R119" s="504">
        <f t="shared" ref="R119" si="125">I119/12</f>
        <v>2597.1925000000001</v>
      </c>
      <c r="S119" s="110"/>
      <c r="T119" s="504">
        <f t="shared" ref="T119" si="126">I119/12</f>
        <v>2597.1925000000001</v>
      </c>
      <c r="U119" s="110"/>
      <c r="V119" s="504">
        <f t="shared" ref="V119" si="127">I119/12</f>
        <v>2597.1925000000001</v>
      </c>
      <c r="W119" s="110"/>
      <c r="X119" s="504">
        <f t="shared" ref="X119" si="128">I119/12</f>
        <v>2597.1925000000001</v>
      </c>
      <c r="Y119" s="110"/>
      <c r="Z119" s="504">
        <f t="shared" ref="Z119" si="129">I119/12</f>
        <v>2597.1925000000001</v>
      </c>
      <c r="AA119" s="110"/>
      <c r="AB119" s="504">
        <f t="shared" ref="AB119" si="130">I119/12</f>
        <v>2597.1925000000001</v>
      </c>
      <c r="AC119" s="110"/>
      <c r="AD119" s="504">
        <f t="shared" ref="AD119" si="131">I119/12</f>
        <v>2597.1925000000001</v>
      </c>
      <c r="AE119" s="523"/>
      <c r="AF119" s="504">
        <f t="shared" ref="AF119" si="132">I119/12</f>
        <v>2597.1925000000001</v>
      </c>
      <c r="AG119" s="62"/>
      <c r="AH119" s="550">
        <f t="shared" si="122"/>
        <v>31166.310000000009</v>
      </c>
      <c r="AI119" s="408">
        <f t="shared" si="109"/>
        <v>31166.310000000009</v>
      </c>
      <c r="AJ119" s="13"/>
    </row>
    <row r="120" spans="1:36" ht="48.6" customHeight="1" x14ac:dyDescent="0.3">
      <c r="A120" s="85">
        <v>6000</v>
      </c>
      <c r="B120" s="457"/>
      <c r="C120" s="501">
        <v>11.1</v>
      </c>
      <c r="D120" s="503" t="s">
        <v>704</v>
      </c>
      <c r="E120" s="68" t="s">
        <v>87</v>
      </c>
      <c r="F120" s="68" t="s">
        <v>87</v>
      </c>
      <c r="G120" s="76"/>
      <c r="H120" s="560"/>
      <c r="I120" s="500">
        <f>I121</f>
        <v>250000</v>
      </c>
      <c r="J120" s="552">
        <f>J121</f>
        <v>20833.333333333332</v>
      </c>
      <c r="K120" s="552"/>
      <c r="L120" s="552">
        <f t="shared" ref="L120:AF120" si="133">L121</f>
        <v>20833.333333333332</v>
      </c>
      <c r="M120" s="552"/>
      <c r="N120" s="552">
        <f t="shared" si="133"/>
        <v>20833.333333333332</v>
      </c>
      <c r="O120" s="552"/>
      <c r="P120" s="552">
        <f t="shared" si="133"/>
        <v>20833.333333333332</v>
      </c>
      <c r="Q120" s="552"/>
      <c r="R120" s="552">
        <f t="shared" si="133"/>
        <v>20833.333333333332</v>
      </c>
      <c r="S120" s="552"/>
      <c r="T120" s="552">
        <f t="shared" si="133"/>
        <v>20833.333333333332</v>
      </c>
      <c r="U120" s="552"/>
      <c r="V120" s="552">
        <f t="shared" si="133"/>
        <v>20833.333333333332</v>
      </c>
      <c r="W120" s="552"/>
      <c r="X120" s="552">
        <f t="shared" si="133"/>
        <v>20833.333333333332</v>
      </c>
      <c r="Y120" s="552"/>
      <c r="Z120" s="552">
        <f t="shared" si="133"/>
        <v>20833.333333333332</v>
      </c>
      <c r="AA120" s="552"/>
      <c r="AB120" s="552">
        <f t="shared" si="133"/>
        <v>20833.333333333332</v>
      </c>
      <c r="AC120" s="552"/>
      <c r="AD120" s="552">
        <f t="shared" si="133"/>
        <v>20833.333333333332</v>
      </c>
      <c r="AE120" s="552"/>
      <c r="AF120" s="552">
        <f t="shared" si="133"/>
        <v>20833.333333333332</v>
      </c>
      <c r="AG120" s="552"/>
      <c r="AH120" s="550">
        <f t="shared" si="108"/>
        <v>250000.00000000003</v>
      </c>
      <c r="AI120" s="408">
        <f t="shared" si="109"/>
        <v>250000.00000000003</v>
      </c>
      <c r="AJ120" s="13"/>
    </row>
    <row r="121" spans="1:36" ht="48.6" customHeight="1" thickBot="1" x14ac:dyDescent="0.35">
      <c r="A121" s="85">
        <v>6131</v>
      </c>
      <c r="B121" s="457"/>
      <c r="C121" s="416" t="s">
        <v>210</v>
      </c>
      <c r="D121" s="502" t="s">
        <v>706</v>
      </c>
      <c r="E121" s="60" t="s">
        <v>87</v>
      </c>
      <c r="F121" s="60" t="s">
        <v>87</v>
      </c>
      <c r="G121" s="72"/>
      <c r="H121" s="559"/>
      <c r="I121" s="425">
        <v>250000</v>
      </c>
      <c r="J121" s="504">
        <f>I121/12</f>
        <v>20833.333333333332</v>
      </c>
      <c r="K121" s="505"/>
      <c r="L121" s="504">
        <f>I121/12</f>
        <v>20833.333333333332</v>
      </c>
      <c r="M121" s="506"/>
      <c r="N121" s="504">
        <f>I121/12</f>
        <v>20833.333333333332</v>
      </c>
      <c r="O121" s="506"/>
      <c r="P121" s="504">
        <f>I121/12</f>
        <v>20833.333333333332</v>
      </c>
      <c r="Q121" s="507"/>
      <c r="R121" s="504">
        <f>I121/12</f>
        <v>20833.333333333332</v>
      </c>
      <c r="S121" s="110"/>
      <c r="T121" s="504">
        <f>I121/12</f>
        <v>20833.333333333332</v>
      </c>
      <c r="U121" s="110"/>
      <c r="V121" s="504">
        <f>I121/12</f>
        <v>20833.333333333332</v>
      </c>
      <c r="W121" s="110"/>
      <c r="X121" s="504">
        <f>I121/12</f>
        <v>20833.333333333332</v>
      </c>
      <c r="Y121" s="110"/>
      <c r="Z121" s="504">
        <f>I121/12</f>
        <v>20833.333333333332</v>
      </c>
      <c r="AA121" s="110"/>
      <c r="AB121" s="504">
        <f>I121/12</f>
        <v>20833.333333333332</v>
      </c>
      <c r="AC121" s="110"/>
      <c r="AD121" s="504">
        <f>I121/12</f>
        <v>20833.333333333332</v>
      </c>
      <c r="AE121" s="523"/>
      <c r="AF121" s="504">
        <f>I121/12</f>
        <v>20833.333333333332</v>
      </c>
      <c r="AG121" s="62"/>
      <c r="AH121" s="550">
        <f t="shared" si="108"/>
        <v>250000.00000000003</v>
      </c>
      <c r="AI121" s="408">
        <f t="shared" si="109"/>
        <v>250000.00000000003</v>
      </c>
      <c r="AJ121" s="13"/>
    </row>
    <row r="122" spans="1:36" ht="46.2" x14ac:dyDescent="0.85">
      <c r="A122" s="85"/>
      <c r="B122" s="14"/>
      <c r="C122" s="525" t="s">
        <v>281</v>
      </c>
      <c r="D122" s="526"/>
      <c r="E122" s="526"/>
      <c r="F122" s="526"/>
      <c r="G122" s="527"/>
      <c r="H122" s="528"/>
      <c r="I122" s="553"/>
      <c r="J122" s="553"/>
      <c r="K122" s="553"/>
      <c r="L122" s="553"/>
      <c r="M122" s="553"/>
      <c r="N122" s="553"/>
      <c r="O122" s="553"/>
      <c r="P122" s="553"/>
      <c r="Q122" s="553"/>
      <c r="R122" s="553"/>
      <c r="S122" s="553"/>
      <c r="T122" s="553"/>
      <c r="U122" s="553"/>
      <c r="V122" s="553"/>
      <c r="W122" s="553"/>
      <c r="X122" s="553"/>
      <c r="Y122" s="553"/>
      <c r="Z122" s="553"/>
      <c r="AA122" s="553"/>
      <c r="AB122" s="553"/>
      <c r="AC122" s="553"/>
      <c r="AD122" s="553"/>
      <c r="AE122" s="553"/>
      <c r="AF122" s="553"/>
      <c r="AG122" s="553"/>
      <c r="AH122" s="550">
        <f t="shared" si="108"/>
        <v>0</v>
      </c>
      <c r="AI122" s="408">
        <f t="shared" si="109"/>
        <v>0</v>
      </c>
    </row>
    <row r="123" spans="1:36" ht="46.2" x14ac:dyDescent="0.85">
      <c r="A123" s="85"/>
      <c r="B123" s="85"/>
      <c r="C123" s="627" t="s">
        <v>281</v>
      </c>
      <c r="D123" s="628"/>
      <c r="E123" s="628"/>
      <c r="F123" s="628"/>
      <c r="G123" s="628"/>
      <c r="H123" s="628"/>
      <c r="I123" s="264">
        <f t="shared" ref="I123:AF123" si="134">I124+I132+I145+I154</f>
        <v>1796203.51</v>
      </c>
      <c r="J123" s="264">
        <f>J124+J132+J145+J154</f>
        <v>147185.2766666667</v>
      </c>
      <c r="K123" s="264">
        <f t="shared" si="134"/>
        <v>0</v>
      </c>
      <c r="L123" s="264">
        <f t="shared" si="134"/>
        <v>147185.2766666667</v>
      </c>
      <c r="M123" s="264">
        <f t="shared" si="134"/>
        <v>0</v>
      </c>
      <c r="N123" s="264">
        <f t="shared" si="134"/>
        <v>147185.2766666667</v>
      </c>
      <c r="O123" s="264">
        <f t="shared" si="134"/>
        <v>0</v>
      </c>
      <c r="P123" s="264">
        <f t="shared" si="134"/>
        <v>147185.2766666667</v>
      </c>
      <c r="Q123" s="264">
        <f t="shared" si="134"/>
        <v>0</v>
      </c>
      <c r="R123" s="264">
        <f t="shared" si="134"/>
        <v>147185.2766666667</v>
      </c>
      <c r="S123" s="264">
        <f t="shared" si="134"/>
        <v>0</v>
      </c>
      <c r="T123" s="264">
        <f t="shared" si="134"/>
        <v>147185.2766666667</v>
      </c>
      <c r="U123" s="264">
        <f t="shared" si="134"/>
        <v>0</v>
      </c>
      <c r="V123" s="264">
        <f t="shared" si="134"/>
        <v>147185.2766666667</v>
      </c>
      <c r="W123" s="264">
        <f t="shared" si="134"/>
        <v>0</v>
      </c>
      <c r="X123" s="264">
        <f t="shared" si="134"/>
        <v>147185.2766666667</v>
      </c>
      <c r="Y123" s="264">
        <f t="shared" si="134"/>
        <v>0</v>
      </c>
      <c r="Z123" s="264">
        <f t="shared" si="134"/>
        <v>147185.2766666667</v>
      </c>
      <c r="AA123" s="264">
        <f t="shared" si="134"/>
        <v>0</v>
      </c>
      <c r="AB123" s="264">
        <f t="shared" si="134"/>
        <v>147185.2766666667</v>
      </c>
      <c r="AC123" s="264">
        <f t="shared" si="134"/>
        <v>0</v>
      </c>
      <c r="AD123" s="264">
        <f t="shared" si="134"/>
        <v>147185.2766666667</v>
      </c>
      <c r="AE123" s="264">
        <f t="shared" si="134"/>
        <v>0</v>
      </c>
      <c r="AF123" s="264">
        <f t="shared" si="134"/>
        <v>147185.2766666667</v>
      </c>
      <c r="AG123" s="264"/>
      <c r="AH123" s="550">
        <f t="shared" si="108"/>
        <v>1766223.32</v>
      </c>
      <c r="AI123" s="408">
        <f t="shared" si="109"/>
        <v>1766223.32</v>
      </c>
      <c r="AJ123" s="263"/>
    </row>
    <row r="124" spans="1:36" ht="41.4" x14ac:dyDescent="0.3">
      <c r="A124" s="65">
        <v>1000</v>
      </c>
      <c r="B124" s="116"/>
      <c r="C124" s="98" t="s">
        <v>519</v>
      </c>
      <c r="D124" s="99" t="s">
        <v>91</v>
      </c>
      <c r="E124" s="89" t="s">
        <v>87</v>
      </c>
      <c r="F124" s="89" t="s">
        <v>87</v>
      </c>
      <c r="G124" s="90"/>
      <c r="H124" s="563"/>
      <c r="I124" s="410">
        <f>SUM(I125:I131)</f>
        <v>1211883.82</v>
      </c>
      <c r="J124" s="70">
        <f t="shared" ref="J124:P124" si="135">SUM(J125:J131)</f>
        <v>100990.31833333334</v>
      </c>
      <c r="K124" s="70">
        <f t="shared" si="135"/>
        <v>0</v>
      </c>
      <c r="L124" s="70">
        <f t="shared" si="135"/>
        <v>100990.31833333334</v>
      </c>
      <c r="M124" s="70">
        <f t="shared" si="135"/>
        <v>0</v>
      </c>
      <c r="N124" s="70">
        <f t="shared" si="135"/>
        <v>100990.31833333334</v>
      </c>
      <c r="O124" s="70">
        <f t="shared" si="135"/>
        <v>0</v>
      </c>
      <c r="P124" s="70">
        <f t="shared" si="135"/>
        <v>100990.31833333334</v>
      </c>
      <c r="Q124" s="70"/>
      <c r="R124" s="70">
        <f>SUM(R125:R131)</f>
        <v>100990.31833333334</v>
      </c>
      <c r="S124" s="70"/>
      <c r="T124" s="70">
        <f>SUM(T125:T131)</f>
        <v>100990.31833333334</v>
      </c>
      <c r="U124" s="70"/>
      <c r="V124" s="70">
        <f>SUM(V125:V131)</f>
        <v>100990.31833333334</v>
      </c>
      <c r="W124" s="70"/>
      <c r="X124" s="70">
        <f>SUM(X125:X131)</f>
        <v>100990.31833333334</v>
      </c>
      <c r="Y124" s="70"/>
      <c r="Z124" s="70">
        <f>SUM(Z125:Z131)</f>
        <v>100990.31833333334</v>
      </c>
      <c r="AA124" s="70"/>
      <c r="AB124" s="70">
        <f>SUM(AB125:AB131)</f>
        <v>100990.31833333334</v>
      </c>
      <c r="AC124" s="70"/>
      <c r="AD124" s="70">
        <f>SUM(AD125:AD131)</f>
        <v>100990.31833333334</v>
      </c>
      <c r="AE124" s="70"/>
      <c r="AF124" s="70">
        <f>SUM(AF125:AF131)</f>
        <v>100990.31833333334</v>
      </c>
      <c r="AG124" s="70"/>
      <c r="AH124" s="550">
        <f t="shared" si="108"/>
        <v>1211883.82</v>
      </c>
      <c r="AI124" s="408">
        <f t="shared" si="109"/>
        <v>1211883.82</v>
      </c>
    </row>
    <row r="125" spans="1:36" ht="41.4" x14ac:dyDescent="0.3">
      <c r="A125" s="11">
        <v>1131</v>
      </c>
      <c r="B125" s="11"/>
      <c r="C125" s="92" t="s">
        <v>210</v>
      </c>
      <c r="D125" s="59" t="s">
        <v>95</v>
      </c>
      <c r="E125" s="60" t="s">
        <v>87</v>
      </c>
      <c r="F125" s="60" t="s">
        <v>87</v>
      </c>
      <c r="G125" s="72"/>
      <c r="H125" s="549"/>
      <c r="I125" s="425">
        <v>941565.39</v>
      </c>
      <c r="J125" s="110">
        <f>I125/12</f>
        <v>78463.782500000001</v>
      </c>
      <c r="K125" s="505"/>
      <c r="L125" s="110">
        <f>I125/12</f>
        <v>78463.782500000001</v>
      </c>
      <c r="M125" s="522"/>
      <c r="N125" s="504">
        <f t="shared" ref="N125:N131" si="136">I125/12</f>
        <v>78463.782500000001</v>
      </c>
      <c r="O125" s="522"/>
      <c r="P125" s="504">
        <f t="shared" ref="P125:P152" si="137">I125/12</f>
        <v>78463.782500000001</v>
      </c>
      <c r="Q125" s="110"/>
      <c r="R125" s="504">
        <f t="shared" ref="R125:R131" si="138">I125/12</f>
        <v>78463.782500000001</v>
      </c>
      <c r="S125" s="110"/>
      <c r="T125" s="504">
        <f t="shared" ref="T125:T131" si="139">I125/12</f>
        <v>78463.782500000001</v>
      </c>
      <c r="U125" s="110"/>
      <c r="V125" s="504">
        <f t="shared" ref="V125:V131" si="140">I125/12</f>
        <v>78463.782500000001</v>
      </c>
      <c r="W125" s="110"/>
      <c r="X125" s="504">
        <f t="shared" ref="X125:X131" si="141">I125/12</f>
        <v>78463.782500000001</v>
      </c>
      <c r="Y125" s="110"/>
      <c r="Z125" s="504">
        <f t="shared" ref="Z125:Z131" si="142">I125/12</f>
        <v>78463.782500000001</v>
      </c>
      <c r="AA125" s="110"/>
      <c r="AB125" s="504">
        <f t="shared" ref="AB125:AB131" si="143">I125/12</f>
        <v>78463.782500000001</v>
      </c>
      <c r="AC125" s="110"/>
      <c r="AD125" s="504">
        <f t="shared" ref="AD125:AD131" si="144">I125/12</f>
        <v>78463.782500000001</v>
      </c>
      <c r="AE125" s="110"/>
      <c r="AF125" s="504">
        <f t="shared" ref="AF125:AF131" si="145">I125/12</f>
        <v>78463.782500000001</v>
      </c>
      <c r="AG125" s="9"/>
      <c r="AH125" s="550">
        <f t="shared" si="108"/>
        <v>941565.38999999978</v>
      </c>
      <c r="AI125" s="408">
        <f t="shared" si="109"/>
        <v>941565.38999999978</v>
      </c>
    </row>
    <row r="126" spans="1:36" ht="41.4" x14ac:dyDescent="0.3">
      <c r="A126" s="11">
        <v>1312</v>
      </c>
      <c r="B126" s="11"/>
      <c r="C126" s="92" t="s">
        <v>211</v>
      </c>
      <c r="D126" s="59" t="s">
        <v>98</v>
      </c>
      <c r="E126" s="60" t="s">
        <v>87</v>
      </c>
      <c r="F126" s="60" t="s">
        <v>87</v>
      </c>
      <c r="G126" s="72"/>
      <c r="H126" s="549"/>
      <c r="I126" s="425"/>
      <c r="J126" s="110">
        <f t="shared" ref="J126:J131" si="146">I126/12</f>
        <v>0</v>
      </c>
      <c r="K126" s="505"/>
      <c r="L126" s="110">
        <f t="shared" ref="L126:L131" si="147">I126/12</f>
        <v>0</v>
      </c>
      <c r="M126" s="522"/>
      <c r="N126" s="504">
        <f t="shared" si="136"/>
        <v>0</v>
      </c>
      <c r="O126" s="522"/>
      <c r="P126" s="504">
        <f t="shared" si="137"/>
        <v>0</v>
      </c>
      <c r="Q126" s="110"/>
      <c r="R126" s="504">
        <f t="shared" si="138"/>
        <v>0</v>
      </c>
      <c r="S126" s="110"/>
      <c r="T126" s="504">
        <f t="shared" si="139"/>
        <v>0</v>
      </c>
      <c r="U126" s="110"/>
      <c r="V126" s="504">
        <f t="shared" si="140"/>
        <v>0</v>
      </c>
      <c r="W126" s="110"/>
      <c r="X126" s="504">
        <f t="shared" si="141"/>
        <v>0</v>
      </c>
      <c r="Y126" s="110"/>
      <c r="Z126" s="504">
        <f t="shared" si="142"/>
        <v>0</v>
      </c>
      <c r="AA126" s="110"/>
      <c r="AB126" s="504">
        <f t="shared" si="143"/>
        <v>0</v>
      </c>
      <c r="AC126" s="110"/>
      <c r="AD126" s="504">
        <f t="shared" si="144"/>
        <v>0</v>
      </c>
      <c r="AE126" s="110"/>
      <c r="AF126" s="504">
        <f t="shared" si="145"/>
        <v>0</v>
      </c>
      <c r="AG126" s="9"/>
      <c r="AH126" s="550">
        <f t="shared" si="108"/>
        <v>0</v>
      </c>
      <c r="AI126" s="408">
        <f t="shared" si="109"/>
        <v>0</v>
      </c>
    </row>
    <row r="127" spans="1:36" ht="41.4" x14ac:dyDescent="0.3">
      <c r="A127" s="11">
        <v>1321</v>
      </c>
      <c r="B127" s="11"/>
      <c r="C127" s="92" t="s">
        <v>212</v>
      </c>
      <c r="D127" s="59" t="s">
        <v>99</v>
      </c>
      <c r="E127" s="60" t="s">
        <v>87</v>
      </c>
      <c r="F127" s="60" t="s">
        <v>87</v>
      </c>
      <c r="G127" s="72"/>
      <c r="H127" s="549"/>
      <c r="I127" s="425">
        <v>77388.94</v>
      </c>
      <c r="J127" s="110">
        <f t="shared" si="146"/>
        <v>6449.0783333333338</v>
      </c>
      <c r="K127" s="505"/>
      <c r="L127" s="110">
        <f t="shared" si="147"/>
        <v>6449.0783333333338</v>
      </c>
      <c r="M127" s="522"/>
      <c r="N127" s="504">
        <f t="shared" si="136"/>
        <v>6449.0783333333338</v>
      </c>
      <c r="O127" s="522"/>
      <c r="P127" s="504">
        <f t="shared" si="137"/>
        <v>6449.0783333333338</v>
      </c>
      <c r="Q127" s="110"/>
      <c r="R127" s="504">
        <f t="shared" si="138"/>
        <v>6449.0783333333338</v>
      </c>
      <c r="S127" s="110"/>
      <c r="T127" s="504">
        <f t="shared" si="139"/>
        <v>6449.0783333333338</v>
      </c>
      <c r="U127" s="110"/>
      <c r="V127" s="504">
        <f t="shared" si="140"/>
        <v>6449.0783333333338</v>
      </c>
      <c r="W127" s="110"/>
      <c r="X127" s="504">
        <f t="shared" si="141"/>
        <v>6449.0783333333338</v>
      </c>
      <c r="Y127" s="110"/>
      <c r="Z127" s="504">
        <f t="shared" si="142"/>
        <v>6449.0783333333338</v>
      </c>
      <c r="AA127" s="110"/>
      <c r="AB127" s="504">
        <f t="shared" si="143"/>
        <v>6449.0783333333338</v>
      </c>
      <c r="AC127" s="110"/>
      <c r="AD127" s="504">
        <f t="shared" si="144"/>
        <v>6449.0783333333338</v>
      </c>
      <c r="AE127" s="110"/>
      <c r="AF127" s="504">
        <f t="shared" si="145"/>
        <v>6449.0783333333338</v>
      </c>
      <c r="AG127" s="9"/>
      <c r="AH127" s="550">
        <f t="shared" si="108"/>
        <v>77388.94</v>
      </c>
      <c r="AI127" s="408">
        <f t="shared" si="109"/>
        <v>77388.94</v>
      </c>
    </row>
    <row r="128" spans="1:36" ht="41.4" x14ac:dyDescent="0.3">
      <c r="A128" s="11">
        <v>1322</v>
      </c>
      <c r="B128" s="11"/>
      <c r="C128" s="92" t="s">
        <v>213</v>
      </c>
      <c r="D128" s="59" t="s">
        <v>173</v>
      </c>
      <c r="E128" s="60" t="s">
        <v>87</v>
      </c>
      <c r="F128" s="60" t="s">
        <v>87</v>
      </c>
      <c r="G128" s="72"/>
      <c r="H128" s="549"/>
      <c r="I128" s="425">
        <v>6846.09</v>
      </c>
      <c r="J128" s="110">
        <f t="shared" si="146"/>
        <v>570.50750000000005</v>
      </c>
      <c r="K128" s="505"/>
      <c r="L128" s="110">
        <f t="shared" si="147"/>
        <v>570.50750000000005</v>
      </c>
      <c r="M128" s="522"/>
      <c r="N128" s="504">
        <f t="shared" si="136"/>
        <v>570.50750000000005</v>
      </c>
      <c r="O128" s="522"/>
      <c r="P128" s="504">
        <f t="shared" si="137"/>
        <v>570.50750000000005</v>
      </c>
      <c r="Q128" s="110"/>
      <c r="R128" s="504">
        <f t="shared" si="138"/>
        <v>570.50750000000005</v>
      </c>
      <c r="S128" s="110"/>
      <c r="T128" s="504">
        <f t="shared" si="139"/>
        <v>570.50750000000005</v>
      </c>
      <c r="U128" s="110"/>
      <c r="V128" s="504">
        <f t="shared" si="140"/>
        <v>570.50750000000005</v>
      </c>
      <c r="W128" s="110"/>
      <c r="X128" s="504">
        <f t="shared" si="141"/>
        <v>570.50750000000005</v>
      </c>
      <c r="Y128" s="110"/>
      <c r="Z128" s="504">
        <f t="shared" si="142"/>
        <v>570.50750000000005</v>
      </c>
      <c r="AA128" s="110"/>
      <c r="AB128" s="504">
        <f t="shared" si="143"/>
        <v>570.50750000000005</v>
      </c>
      <c r="AC128" s="110"/>
      <c r="AD128" s="504">
        <f t="shared" si="144"/>
        <v>570.50750000000005</v>
      </c>
      <c r="AE128" s="110"/>
      <c r="AF128" s="504">
        <f t="shared" si="145"/>
        <v>570.50750000000005</v>
      </c>
      <c r="AG128" s="9"/>
      <c r="AH128" s="550">
        <f t="shared" si="108"/>
        <v>6846.0899999999992</v>
      </c>
      <c r="AI128" s="408">
        <f t="shared" si="109"/>
        <v>6846.0899999999992</v>
      </c>
    </row>
    <row r="129" spans="1:35" ht="41.4" x14ac:dyDescent="0.3">
      <c r="A129" s="11">
        <v>1323</v>
      </c>
      <c r="B129" s="11"/>
      <c r="C129" s="92" t="s">
        <v>214</v>
      </c>
      <c r="D129" s="59" t="s">
        <v>101</v>
      </c>
      <c r="E129" s="60" t="s">
        <v>87</v>
      </c>
      <c r="F129" s="60" t="s">
        <v>87</v>
      </c>
      <c r="G129" s="72"/>
      <c r="H129" s="549"/>
      <c r="I129" s="425">
        <v>116083.4</v>
      </c>
      <c r="J129" s="110">
        <f t="shared" si="146"/>
        <v>9673.6166666666668</v>
      </c>
      <c r="K129" s="505"/>
      <c r="L129" s="110">
        <f t="shared" si="147"/>
        <v>9673.6166666666668</v>
      </c>
      <c r="M129" s="522"/>
      <c r="N129" s="504">
        <f t="shared" si="136"/>
        <v>9673.6166666666668</v>
      </c>
      <c r="O129" s="522"/>
      <c r="P129" s="504">
        <f t="shared" si="137"/>
        <v>9673.6166666666668</v>
      </c>
      <c r="Q129" s="571"/>
      <c r="R129" s="504">
        <f t="shared" si="138"/>
        <v>9673.6166666666668</v>
      </c>
      <c r="S129" s="110"/>
      <c r="T129" s="504">
        <f t="shared" si="139"/>
        <v>9673.6166666666668</v>
      </c>
      <c r="U129" s="110"/>
      <c r="V129" s="504">
        <f t="shared" si="140"/>
        <v>9673.6166666666668</v>
      </c>
      <c r="W129" s="110"/>
      <c r="X129" s="504">
        <f t="shared" si="141"/>
        <v>9673.6166666666668</v>
      </c>
      <c r="Y129" s="110"/>
      <c r="Z129" s="504">
        <f t="shared" si="142"/>
        <v>9673.6166666666668</v>
      </c>
      <c r="AA129" s="110"/>
      <c r="AB129" s="504">
        <f t="shared" si="143"/>
        <v>9673.6166666666668</v>
      </c>
      <c r="AC129" s="110"/>
      <c r="AD129" s="504">
        <f t="shared" si="144"/>
        <v>9673.6166666666668</v>
      </c>
      <c r="AE129" s="110"/>
      <c r="AF129" s="504">
        <f t="shared" si="145"/>
        <v>9673.6166666666668</v>
      </c>
      <c r="AG129" s="9"/>
      <c r="AH129" s="550">
        <f t="shared" si="108"/>
        <v>116083.40000000001</v>
      </c>
      <c r="AI129" s="408">
        <f t="shared" si="109"/>
        <v>116083.40000000001</v>
      </c>
    </row>
    <row r="130" spans="1:35" ht="41.4" x14ac:dyDescent="0.3">
      <c r="A130" s="11">
        <v>1522</v>
      </c>
      <c r="B130" s="11"/>
      <c r="C130" s="92" t="s">
        <v>520</v>
      </c>
      <c r="D130" s="59" t="s">
        <v>178</v>
      </c>
      <c r="E130" s="60" t="s">
        <v>87</v>
      </c>
      <c r="F130" s="60" t="s">
        <v>87</v>
      </c>
      <c r="G130" s="72"/>
      <c r="H130" s="549"/>
      <c r="I130" s="425"/>
      <c r="J130" s="110">
        <f t="shared" si="146"/>
        <v>0</v>
      </c>
      <c r="K130" s="505"/>
      <c r="L130" s="110">
        <f t="shared" si="147"/>
        <v>0</v>
      </c>
      <c r="M130" s="522"/>
      <c r="N130" s="504">
        <f t="shared" si="136"/>
        <v>0</v>
      </c>
      <c r="O130" s="522"/>
      <c r="P130" s="504">
        <f t="shared" si="137"/>
        <v>0</v>
      </c>
      <c r="Q130" s="571"/>
      <c r="R130" s="504">
        <f t="shared" si="138"/>
        <v>0</v>
      </c>
      <c r="S130" s="110"/>
      <c r="T130" s="504">
        <f t="shared" si="139"/>
        <v>0</v>
      </c>
      <c r="U130" s="110"/>
      <c r="V130" s="504">
        <f t="shared" si="140"/>
        <v>0</v>
      </c>
      <c r="W130" s="110"/>
      <c r="X130" s="504">
        <f t="shared" si="141"/>
        <v>0</v>
      </c>
      <c r="Y130" s="110"/>
      <c r="Z130" s="504">
        <f t="shared" si="142"/>
        <v>0</v>
      </c>
      <c r="AA130" s="110"/>
      <c r="AB130" s="504">
        <f t="shared" si="143"/>
        <v>0</v>
      </c>
      <c r="AC130" s="110"/>
      <c r="AD130" s="504">
        <f t="shared" si="144"/>
        <v>0</v>
      </c>
      <c r="AE130" s="110"/>
      <c r="AF130" s="504">
        <f t="shared" si="145"/>
        <v>0</v>
      </c>
      <c r="AG130" s="9"/>
      <c r="AH130" s="550">
        <f t="shared" si="108"/>
        <v>0</v>
      </c>
      <c r="AI130" s="408">
        <f t="shared" si="109"/>
        <v>0</v>
      </c>
    </row>
    <row r="131" spans="1:35" ht="41.4" x14ac:dyDescent="0.3">
      <c r="A131" s="11">
        <v>1541</v>
      </c>
      <c r="B131" s="11"/>
      <c r="C131" s="92" t="s">
        <v>217</v>
      </c>
      <c r="D131" s="59" t="s">
        <v>107</v>
      </c>
      <c r="E131" s="60" t="s">
        <v>87</v>
      </c>
      <c r="F131" s="60" t="s">
        <v>87</v>
      </c>
      <c r="G131" s="72"/>
      <c r="H131" s="559"/>
      <c r="I131" s="425">
        <v>70000</v>
      </c>
      <c r="J131" s="110">
        <f t="shared" si="146"/>
        <v>5833.333333333333</v>
      </c>
      <c r="K131" s="505"/>
      <c r="L131" s="110">
        <f t="shared" si="147"/>
        <v>5833.333333333333</v>
      </c>
      <c r="M131" s="522"/>
      <c r="N131" s="504">
        <f t="shared" si="136"/>
        <v>5833.333333333333</v>
      </c>
      <c r="O131" s="522"/>
      <c r="P131" s="504">
        <f t="shared" si="137"/>
        <v>5833.333333333333</v>
      </c>
      <c r="Q131" s="110"/>
      <c r="R131" s="504">
        <f t="shared" si="138"/>
        <v>5833.333333333333</v>
      </c>
      <c r="S131" s="110"/>
      <c r="T131" s="504">
        <f t="shared" si="139"/>
        <v>5833.333333333333</v>
      </c>
      <c r="U131" s="110"/>
      <c r="V131" s="504">
        <f t="shared" si="140"/>
        <v>5833.333333333333</v>
      </c>
      <c r="W131" s="110"/>
      <c r="X131" s="504">
        <f t="shared" si="141"/>
        <v>5833.333333333333</v>
      </c>
      <c r="Y131" s="110"/>
      <c r="Z131" s="504">
        <f t="shared" si="142"/>
        <v>5833.333333333333</v>
      </c>
      <c r="AA131" s="110"/>
      <c r="AB131" s="504">
        <f t="shared" si="143"/>
        <v>5833.333333333333</v>
      </c>
      <c r="AC131" s="110"/>
      <c r="AD131" s="504">
        <f t="shared" si="144"/>
        <v>5833.333333333333</v>
      </c>
      <c r="AE131" s="523"/>
      <c r="AF131" s="504">
        <f t="shared" si="145"/>
        <v>5833.333333333333</v>
      </c>
      <c r="AG131" s="9"/>
      <c r="AH131" s="550">
        <f t="shared" si="108"/>
        <v>70000.000000000015</v>
      </c>
      <c r="AI131" s="408">
        <f t="shared" si="109"/>
        <v>70000.000000000015</v>
      </c>
    </row>
    <row r="132" spans="1:35" ht="41.4" x14ac:dyDescent="0.3">
      <c r="A132" s="65">
        <v>2000</v>
      </c>
      <c r="B132" s="65"/>
      <c r="C132" s="71" t="s">
        <v>521</v>
      </c>
      <c r="D132" s="97" t="s">
        <v>109</v>
      </c>
      <c r="E132" s="68" t="s">
        <v>87</v>
      </c>
      <c r="F132" s="68" t="s">
        <v>87</v>
      </c>
      <c r="G132" s="94"/>
      <c r="H132" s="564"/>
      <c r="I132" s="410">
        <f>SUM(I133:I144)</f>
        <v>146486.59</v>
      </c>
      <c r="J132" s="70">
        <f t="shared" ref="J132:P132" si="148">SUM(J133:J144)</f>
        <v>12207.215833333334</v>
      </c>
      <c r="K132" s="70">
        <f t="shared" si="148"/>
        <v>0</v>
      </c>
      <c r="L132" s="70">
        <f t="shared" si="148"/>
        <v>12207.215833333334</v>
      </c>
      <c r="M132" s="70">
        <f t="shared" si="148"/>
        <v>0</v>
      </c>
      <c r="N132" s="70">
        <f t="shared" si="148"/>
        <v>12207.215833333334</v>
      </c>
      <c r="O132" s="70">
        <f t="shared" si="148"/>
        <v>0</v>
      </c>
      <c r="P132" s="70">
        <f t="shared" si="148"/>
        <v>12207.215833333334</v>
      </c>
      <c r="Q132" s="70"/>
      <c r="R132" s="70">
        <f>SUM(R133:R144)</f>
        <v>12207.215833333334</v>
      </c>
      <c r="S132" s="70"/>
      <c r="T132" s="70">
        <f>SUM(T133:T144)</f>
        <v>12207.215833333334</v>
      </c>
      <c r="U132" s="70"/>
      <c r="V132" s="70">
        <f>SUM(V133:V144)</f>
        <v>12207.215833333334</v>
      </c>
      <c r="W132" s="70"/>
      <c r="X132" s="70">
        <f>SUM(X133:X144)</f>
        <v>12207.215833333334</v>
      </c>
      <c r="Y132" s="70"/>
      <c r="Z132" s="70">
        <f>SUM(Z133:Z144)</f>
        <v>12207.215833333334</v>
      </c>
      <c r="AA132" s="70"/>
      <c r="AB132" s="70">
        <f>SUM(AB133:AB144)</f>
        <v>12207.215833333334</v>
      </c>
      <c r="AC132" s="70"/>
      <c r="AD132" s="70">
        <f>SUM(AD133:AD144)</f>
        <v>12207.215833333334</v>
      </c>
      <c r="AE132" s="70"/>
      <c r="AF132" s="70">
        <f>SUM(AF133:AF144)</f>
        <v>12207.215833333334</v>
      </c>
      <c r="AG132" s="70"/>
      <c r="AH132" s="550">
        <f t="shared" si="108"/>
        <v>146486.59</v>
      </c>
      <c r="AI132" s="408">
        <f t="shared" si="109"/>
        <v>146486.59</v>
      </c>
    </row>
    <row r="133" spans="1:35" ht="41.4" x14ac:dyDescent="0.3">
      <c r="A133" s="11">
        <v>2111</v>
      </c>
      <c r="B133" s="11"/>
      <c r="C133" s="92" t="s">
        <v>222</v>
      </c>
      <c r="D133" s="59" t="s">
        <v>111</v>
      </c>
      <c r="E133" s="60" t="s">
        <v>87</v>
      </c>
      <c r="F133" s="60" t="s">
        <v>87</v>
      </c>
      <c r="G133" s="72"/>
      <c r="H133" s="559"/>
      <c r="I133" s="425">
        <v>3560</v>
      </c>
      <c r="J133" s="110">
        <f t="shared" ref="J133:J144" si="149">I133/12</f>
        <v>296.66666666666669</v>
      </c>
      <c r="K133" s="505"/>
      <c r="L133" s="110">
        <f t="shared" ref="L133:L144" si="150">I133/12</f>
        <v>296.66666666666669</v>
      </c>
      <c r="M133" s="506"/>
      <c r="N133" s="504">
        <f t="shared" ref="N133:N144" si="151">I133/12</f>
        <v>296.66666666666669</v>
      </c>
      <c r="O133" s="506"/>
      <c r="P133" s="504">
        <f t="shared" si="137"/>
        <v>296.66666666666669</v>
      </c>
      <c r="Q133" s="129"/>
      <c r="R133" s="504">
        <f t="shared" ref="R133:R144" si="152">I133/12</f>
        <v>296.66666666666669</v>
      </c>
      <c r="S133" s="578"/>
      <c r="T133" s="504">
        <f t="shared" ref="T133:T144" si="153">I133/12</f>
        <v>296.66666666666669</v>
      </c>
      <c r="U133" s="110"/>
      <c r="V133" s="504">
        <f t="shared" ref="V133:V144" si="154">I133/12</f>
        <v>296.66666666666669</v>
      </c>
      <c r="W133" s="129"/>
      <c r="X133" s="504">
        <f t="shared" ref="X133:X144" si="155">I133/12</f>
        <v>296.66666666666669</v>
      </c>
      <c r="Y133" s="96"/>
      <c r="Z133" s="504">
        <f t="shared" ref="Z133:Z144" si="156">I133/12</f>
        <v>296.66666666666669</v>
      </c>
      <c r="AA133" s="96"/>
      <c r="AB133" s="504">
        <f t="shared" ref="AB133:AB144" si="157">I133/12</f>
        <v>296.66666666666669</v>
      </c>
      <c r="AC133" s="96"/>
      <c r="AD133" s="504">
        <f t="shared" ref="AD133:AD144" si="158">I133/12</f>
        <v>296.66666666666669</v>
      </c>
      <c r="AE133" s="110"/>
      <c r="AF133" s="504">
        <f t="shared" ref="AF133:AF144" si="159">I133/12</f>
        <v>296.66666666666669</v>
      </c>
      <c r="AG133" s="9"/>
      <c r="AH133" s="550">
        <f t="shared" si="108"/>
        <v>3559.9999999999995</v>
      </c>
      <c r="AI133" s="408">
        <f t="shared" si="109"/>
        <v>3559.9999999999995</v>
      </c>
    </row>
    <row r="134" spans="1:35" ht="42" customHeight="1" x14ac:dyDescent="0.3">
      <c r="A134" s="11">
        <v>2142</v>
      </c>
      <c r="B134" s="11"/>
      <c r="C134" s="92" t="s">
        <v>224</v>
      </c>
      <c r="D134" s="59" t="s">
        <v>451</v>
      </c>
      <c r="E134" s="60" t="s">
        <v>87</v>
      </c>
      <c r="F134" s="60" t="s">
        <v>87</v>
      </c>
      <c r="G134" s="72"/>
      <c r="H134" s="559"/>
      <c r="I134" s="425">
        <v>2082.4</v>
      </c>
      <c r="J134" s="110">
        <f t="shared" si="149"/>
        <v>173.53333333333333</v>
      </c>
      <c r="K134" s="505"/>
      <c r="L134" s="110">
        <f t="shared" si="150"/>
        <v>173.53333333333333</v>
      </c>
      <c r="M134" s="506"/>
      <c r="N134" s="504">
        <f t="shared" si="151"/>
        <v>173.53333333333333</v>
      </c>
      <c r="O134" s="506"/>
      <c r="P134" s="504">
        <f t="shared" si="137"/>
        <v>173.53333333333333</v>
      </c>
      <c r="Q134" s="129"/>
      <c r="R134" s="504">
        <f t="shared" si="152"/>
        <v>173.53333333333333</v>
      </c>
      <c r="S134" s="578"/>
      <c r="T134" s="504">
        <f t="shared" si="153"/>
        <v>173.53333333333333</v>
      </c>
      <c r="U134" s="110"/>
      <c r="V134" s="504">
        <f t="shared" si="154"/>
        <v>173.53333333333333</v>
      </c>
      <c r="W134" s="129"/>
      <c r="X134" s="504">
        <f t="shared" si="155"/>
        <v>173.53333333333333</v>
      </c>
      <c r="Y134" s="96"/>
      <c r="Z134" s="504">
        <f t="shared" si="156"/>
        <v>173.53333333333333</v>
      </c>
      <c r="AA134" s="96"/>
      <c r="AB134" s="504">
        <f t="shared" si="157"/>
        <v>173.53333333333333</v>
      </c>
      <c r="AC134" s="96"/>
      <c r="AD134" s="504">
        <f t="shared" si="158"/>
        <v>173.53333333333333</v>
      </c>
      <c r="AE134" s="110"/>
      <c r="AF134" s="504">
        <f t="shared" si="159"/>
        <v>173.53333333333333</v>
      </c>
      <c r="AG134" s="9"/>
      <c r="AH134" s="550">
        <f t="shared" si="108"/>
        <v>2082.4</v>
      </c>
      <c r="AI134" s="408">
        <f t="shared" si="109"/>
        <v>2082.4</v>
      </c>
    </row>
    <row r="135" spans="1:35" ht="41.4" x14ac:dyDescent="0.3">
      <c r="A135" s="11">
        <v>2161</v>
      </c>
      <c r="B135" s="11"/>
      <c r="C135" s="92" t="s">
        <v>522</v>
      </c>
      <c r="D135" s="59" t="s">
        <v>122</v>
      </c>
      <c r="E135" s="60" t="s">
        <v>87</v>
      </c>
      <c r="F135" s="60" t="s">
        <v>87</v>
      </c>
      <c r="G135" s="72"/>
      <c r="H135" s="559"/>
      <c r="I135" s="425">
        <v>6140</v>
      </c>
      <c r="J135" s="110">
        <f t="shared" si="149"/>
        <v>511.66666666666669</v>
      </c>
      <c r="K135" s="505"/>
      <c r="L135" s="110">
        <f t="shared" si="150"/>
        <v>511.66666666666669</v>
      </c>
      <c r="M135" s="522"/>
      <c r="N135" s="504">
        <f t="shared" si="151"/>
        <v>511.66666666666669</v>
      </c>
      <c r="O135" s="522"/>
      <c r="P135" s="504">
        <f t="shared" si="137"/>
        <v>511.66666666666669</v>
      </c>
      <c r="Q135" s="129"/>
      <c r="R135" s="504">
        <f t="shared" si="152"/>
        <v>511.66666666666669</v>
      </c>
      <c r="S135" s="578"/>
      <c r="T135" s="504">
        <f t="shared" si="153"/>
        <v>511.66666666666669</v>
      </c>
      <c r="U135" s="110"/>
      <c r="V135" s="504">
        <f t="shared" si="154"/>
        <v>511.66666666666669</v>
      </c>
      <c r="W135" s="129"/>
      <c r="X135" s="504">
        <f t="shared" si="155"/>
        <v>511.66666666666669</v>
      </c>
      <c r="Y135" s="96"/>
      <c r="Z135" s="504">
        <f t="shared" si="156"/>
        <v>511.66666666666669</v>
      </c>
      <c r="AA135" s="96"/>
      <c r="AB135" s="504">
        <f t="shared" si="157"/>
        <v>511.66666666666669</v>
      </c>
      <c r="AC135" s="96"/>
      <c r="AD135" s="504">
        <f t="shared" si="158"/>
        <v>511.66666666666669</v>
      </c>
      <c r="AE135" s="110"/>
      <c r="AF135" s="504">
        <f t="shared" si="159"/>
        <v>511.66666666666669</v>
      </c>
      <c r="AG135" s="9"/>
      <c r="AH135" s="550">
        <f t="shared" si="108"/>
        <v>6140.0000000000009</v>
      </c>
      <c r="AI135" s="408">
        <f t="shared" si="109"/>
        <v>6140.0000000000009</v>
      </c>
    </row>
    <row r="136" spans="1:35" ht="41.4" x14ac:dyDescent="0.3">
      <c r="A136" s="11">
        <v>2212</v>
      </c>
      <c r="B136" s="11"/>
      <c r="C136" s="92" t="s">
        <v>523</v>
      </c>
      <c r="D136" s="59" t="s">
        <v>124</v>
      </c>
      <c r="E136" s="60" t="s">
        <v>87</v>
      </c>
      <c r="F136" s="60" t="s">
        <v>87</v>
      </c>
      <c r="G136" s="72"/>
      <c r="H136" s="559"/>
      <c r="I136" s="425">
        <v>6160</v>
      </c>
      <c r="J136" s="110">
        <f t="shared" si="149"/>
        <v>513.33333333333337</v>
      </c>
      <c r="K136" s="505"/>
      <c r="L136" s="110">
        <f t="shared" si="150"/>
        <v>513.33333333333337</v>
      </c>
      <c r="M136" s="522"/>
      <c r="N136" s="504">
        <f t="shared" si="151"/>
        <v>513.33333333333337</v>
      </c>
      <c r="O136" s="522"/>
      <c r="P136" s="504">
        <f t="shared" si="137"/>
        <v>513.33333333333337</v>
      </c>
      <c r="Q136" s="129"/>
      <c r="R136" s="504">
        <f t="shared" si="152"/>
        <v>513.33333333333337</v>
      </c>
      <c r="S136" s="129"/>
      <c r="T136" s="504">
        <f t="shared" si="153"/>
        <v>513.33333333333337</v>
      </c>
      <c r="U136" s="110"/>
      <c r="V136" s="504">
        <f t="shared" si="154"/>
        <v>513.33333333333337</v>
      </c>
      <c r="W136" s="129"/>
      <c r="X136" s="504">
        <f t="shared" si="155"/>
        <v>513.33333333333337</v>
      </c>
      <c r="Y136" s="96"/>
      <c r="Z136" s="504">
        <f t="shared" si="156"/>
        <v>513.33333333333337</v>
      </c>
      <c r="AA136" s="96"/>
      <c r="AB136" s="504">
        <f t="shared" si="157"/>
        <v>513.33333333333337</v>
      </c>
      <c r="AC136" s="96"/>
      <c r="AD136" s="504">
        <f t="shared" si="158"/>
        <v>513.33333333333337</v>
      </c>
      <c r="AE136" s="110"/>
      <c r="AF136" s="504">
        <f t="shared" si="159"/>
        <v>513.33333333333337</v>
      </c>
      <c r="AG136" s="9"/>
      <c r="AH136" s="550">
        <f t="shared" si="108"/>
        <v>6159.9999999999991</v>
      </c>
      <c r="AI136" s="408">
        <f t="shared" si="109"/>
        <v>6159.9999999999991</v>
      </c>
    </row>
    <row r="137" spans="1:35" ht="40.799999999999997" customHeight="1" x14ac:dyDescent="0.3">
      <c r="A137" s="11">
        <v>2421</v>
      </c>
      <c r="B137" s="11"/>
      <c r="C137" s="92" t="s">
        <v>524</v>
      </c>
      <c r="D137" s="59" t="s">
        <v>461</v>
      </c>
      <c r="E137" s="60" t="s">
        <v>87</v>
      </c>
      <c r="F137" s="60" t="s">
        <v>87</v>
      </c>
      <c r="G137" s="72"/>
      <c r="H137" s="559"/>
      <c r="I137" s="425">
        <v>7408</v>
      </c>
      <c r="J137" s="110">
        <f t="shared" si="149"/>
        <v>617.33333333333337</v>
      </c>
      <c r="K137" s="505"/>
      <c r="L137" s="110">
        <f t="shared" si="150"/>
        <v>617.33333333333337</v>
      </c>
      <c r="M137" s="522"/>
      <c r="N137" s="504">
        <f t="shared" si="151"/>
        <v>617.33333333333337</v>
      </c>
      <c r="O137" s="522"/>
      <c r="P137" s="504">
        <f t="shared" si="137"/>
        <v>617.33333333333337</v>
      </c>
      <c r="Q137" s="129"/>
      <c r="R137" s="504">
        <f t="shared" si="152"/>
        <v>617.33333333333337</v>
      </c>
      <c r="S137" s="129"/>
      <c r="T137" s="504">
        <f t="shared" si="153"/>
        <v>617.33333333333337</v>
      </c>
      <c r="U137" s="110"/>
      <c r="V137" s="504">
        <f t="shared" si="154"/>
        <v>617.33333333333337</v>
      </c>
      <c r="W137" s="129"/>
      <c r="X137" s="504">
        <f t="shared" si="155"/>
        <v>617.33333333333337</v>
      </c>
      <c r="Y137" s="96"/>
      <c r="Z137" s="504">
        <f t="shared" si="156"/>
        <v>617.33333333333337</v>
      </c>
      <c r="AA137" s="96"/>
      <c r="AB137" s="504">
        <f t="shared" si="157"/>
        <v>617.33333333333337</v>
      </c>
      <c r="AC137" s="96"/>
      <c r="AD137" s="504">
        <f t="shared" si="158"/>
        <v>617.33333333333337</v>
      </c>
      <c r="AE137" s="110"/>
      <c r="AF137" s="504">
        <f t="shared" si="159"/>
        <v>617.33333333333337</v>
      </c>
      <c r="AG137" s="9"/>
      <c r="AH137" s="550">
        <f t="shared" si="108"/>
        <v>7407.9999999999991</v>
      </c>
      <c r="AI137" s="408">
        <f t="shared" si="109"/>
        <v>7407.9999999999991</v>
      </c>
    </row>
    <row r="138" spans="1:35" ht="52.2" customHeight="1" x14ac:dyDescent="0.3">
      <c r="A138" s="11">
        <v>2491</v>
      </c>
      <c r="B138" s="11"/>
      <c r="C138" s="92" t="s">
        <v>525</v>
      </c>
      <c r="D138" s="59" t="s">
        <v>235</v>
      </c>
      <c r="E138" s="60" t="s">
        <v>87</v>
      </c>
      <c r="F138" s="60" t="s">
        <v>87</v>
      </c>
      <c r="G138" s="72"/>
      <c r="H138" s="559"/>
      <c r="I138" s="425">
        <v>10640</v>
      </c>
      <c r="J138" s="110">
        <f t="shared" si="149"/>
        <v>886.66666666666663</v>
      </c>
      <c r="K138" s="505"/>
      <c r="L138" s="110">
        <f t="shared" si="150"/>
        <v>886.66666666666663</v>
      </c>
      <c r="M138" s="522"/>
      <c r="N138" s="504">
        <f t="shared" si="151"/>
        <v>886.66666666666663</v>
      </c>
      <c r="O138" s="522"/>
      <c r="P138" s="504">
        <f t="shared" si="137"/>
        <v>886.66666666666663</v>
      </c>
      <c r="Q138" s="129"/>
      <c r="R138" s="504">
        <f t="shared" si="152"/>
        <v>886.66666666666663</v>
      </c>
      <c r="S138" s="578"/>
      <c r="T138" s="504">
        <f t="shared" si="153"/>
        <v>886.66666666666663</v>
      </c>
      <c r="U138" s="110"/>
      <c r="V138" s="504">
        <f t="shared" si="154"/>
        <v>886.66666666666663</v>
      </c>
      <c r="W138" s="129"/>
      <c r="X138" s="504">
        <f t="shared" si="155"/>
        <v>886.66666666666663</v>
      </c>
      <c r="Y138" s="96"/>
      <c r="Z138" s="504">
        <f t="shared" si="156"/>
        <v>886.66666666666663</v>
      </c>
      <c r="AA138" s="96"/>
      <c r="AB138" s="504">
        <f t="shared" si="157"/>
        <v>886.66666666666663</v>
      </c>
      <c r="AC138" s="96"/>
      <c r="AD138" s="504">
        <f t="shared" si="158"/>
        <v>886.66666666666663</v>
      </c>
      <c r="AE138" s="110"/>
      <c r="AF138" s="504">
        <f t="shared" si="159"/>
        <v>886.66666666666663</v>
      </c>
      <c r="AG138" s="9"/>
      <c r="AH138" s="550">
        <f t="shared" si="108"/>
        <v>10640</v>
      </c>
      <c r="AI138" s="408">
        <f t="shared" si="109"/>
        <v>10640</v>
      </c>
    </row>
    <row r="139" spans="1:35" ht="41.4" x14ac:dyDescent="0.3">
      <c r="A139" s="11">
        <v>2511</v>
      </c>
      <c r="B139" s="11"/>
      <c r="C139" s="92" t="s">
        <v>526</v>
      </c>
      <c r="D139" s="59" t="s">
        <v>237</v>
      </c>
      <c r="E139" s="60" t="s">
        <v>87</v>
      </c>
      <c r="F139" s="60" t="s">
        <v>87</v>
      </c>
      <c r="G139" s="72"/>
      <c r="H139" s="559"/>
      <c r="I139" s="425">
        <v>39325.97</v>
      </c>
      <c r="J139" s="110">
        <f t="shared" si="149"/>
        <v>3277.1641666666669</v>
      </c>
      <c r="K139" s="505"/>
      <c r="L139" s="110">
        <f t="shared" si="150"/>
        <v>3277.1641666666669</v>
      </c>
      <c r="M139" s="522"/>
      <c r="N139" s="504">
        <f t="shared" si="151"/>
        <v>3277.1641666666669</v>
      </c>
      <c r="O139" s="522"/>
      <c r="P139" s="504">
        <f t="shared" si="137"/>
        <v>3277.1641666666669</v>
      </c>
      <c r="Q139" s="110"/>
      <c r="R139" s="504">
        <f t="shared" si="152"/>
        <v>3277.1641666666669</v>
      </c>
      <c r="S139" s="578"/>
      <c r="T139" s="504">
        <f t="shared" si="153"/>
        <v>3277.1641666666669</v>
      </c>
      <c r="U139" s="110"/>
      <c r="V139" s="504">
        <f t="shared" si="154"/>
        <v>3277.1641666666669</v>
      </c>
      <c r="W139" s="96"/>
      <c r="X139" s="504">
        <f t="shared" si="155"/>
        <v>3277.1641666666669</v>
      </c>
      <c r="Y139" s="96"/>
      <c r="Z139" s="504">
        <f t="shared" si="156"/>
        <v>3277.1641666666669</v>
      </c>
      <c r="AA139" s="96"/>
      <c r="AB139" s="504">
        <f t="shared" si="157"/>
        <v>3277.1641666666669</v>
      </c>
      <c r="AC139" s="96"/>
      <c r="AD139" s="504">
        <f t="shared" si="158"/>
        <v>3277.1641666666669</v>
      </c>
      <c r="AE139" s="110"/>
      <c r="AF139" s="504">
        <f t="shared" si="159"/>
        <v>3277.1641666666669</v>
      </c>
      <c r="AG139" s="9"/>
      <c r="AH139" s="550">
        <f t="shared" si="108"/>
        <v>39325.97</v>
      </c>
      <c r="AI139" s="408">
        <f t="shared" si="109"/>
        <v>39325.97</v>
      </c>
    </row>
    <row r="140" spans="1:35" ht="41.4" x14ac:dyDescent="0.3">
      <c r="A140" s="11">
        <v>2612</v>
      </c>
      <c r="B140" s="11"/>
      <c r="C140" s="92" t="s">
        <v>527</v>
      </c>
      <c r="D140" s="59" t="s">
        <v>206</v>
      </c>
      <c r="E140" s="60" t="s">
        <v>87</v>
      </c>
      <c r="F140" s="60" t="s">
        <v>87</v>
      </c>
      <c r="G140" s="72"/>
      <c r="H140" s="559"/>
      <c r="I140" s="425">
        <v>17000</v>
      </c>
      <c r="J140" s="110">
        <f t="shared" si="149"/>
        <v>1416.6666666666667</v>
      </c>
      <c r="K140" s="505"/>
      <c r="L140" s="110">
        <f t="shared" si="150"/>
        <v>1416.6666666666667</v>
      </c>
      <c r="M140" s="522"/>
      <c r="N140" s="504">
        <f t="shared" si="151"/>
        <v>1416.6666666666667</v>
      </c>
      <c r="O140" s="522"/>
      <c r="P140" s="504">
        <f t="shared" si="137"/>
        <v>1416.6666666666667</v>
      </c>
      <c r="Q140" s="110"/>
      <c r="R140" s="504">
        <f t="shared" si="152"/>
        <v>1416.6666666666667</v>
      </c>
      <c r="S140" s="129"/>
      <c r="T140" s="504">
        <f t="shared" si="153"/>
        <v>1416.6666666666667</v>
      </c>
      <c r="U140" s="110"/>
      <c r="V140" s="504">
        <f t="shared" si="154"/>
        <v>1416.6666666666667</v>
      </c>
      <c r="W140" s="129"/>
      <c r="X140" s="504">
        <f t="shared" si="155"/>
        <v>1416.6666666666667</v>
      </c>
      <c r="Y140" s="96"/>
      <c r="Z140" s="504">
        <f t="shared" si="156"/>
        <v>1416.6666666666667</v>
      </c>
      <c r="AA140" s="96"/>
      <c r="AB140" s="504">
        <f t="shared" si="157"/>
        <v>1416.6666666666667</v>
      </c>
      <c r="AC140" s="96"/>
      <c r="AD140" s="504">
        <f t="shared" si="158"/>
        <v>1416.6666666666667</v>
      </c>
      <c r="AE140" s="110"/>
      <c r="AF140" s="504">
        <f t="shared" si="159"/>
        <v>1416.6666666666667</v>
      </c>
      <c r="AG140" s="9"/>
      <c r="AH140" s="550">
        <f t="shared" si="108"/>
        <v>16999.999999999996</v>
      </c>
      <c r="AI140" s="408">
        <f t="shared" si="109"/>
        <v>16999.999999999996</v>
      </c>
    </row>
    <row r="141" spans="1:35" ht="27.6" customHeight="1" x14ac:dyDescent="0.3">
      <c r="A141" s="11">
        <v>2711</v>
      </c>
      <c r="B141" s="11"/>
      <c r="C141" s="92" t="s">
        <v>528</v>
      </c>
      <c r="D141" s="59" t="s">
        <v>128</v>
      </c>
      <c r="E141" s="60" t="s">
        <v>87</v>
      </c>
      <c r="F141" s="60" t="s">
        <v>87</v>
      </c>
      <c r="G141" s="72"/>
      <c r="H141" s="559"/>
      <c r="I141" s="579">
        <v>35000</v>
      </c>
      <c r="J141" s="110">
        <f t="shared" si="149"/>
        <v>2916.6666666666665</v>
      </c>
      <c r="K141" s="505"/>
      <c r="L141" s="110">
        <f t="shared" si="150"/>
        <v>2916.6666666666665</v>
      </c>
      <c r="M141" s="522"/>
      <c r="N141" s="504">
        <f t="shared" si="151"/>
        <v>2916.6666666666665</v>
      </c>
      <c r="O141" s="522"/>
      <c r="P141" s="504">
        <f t="shared" si="137"/>
        <v>2916.6666666666665</v>
      </c>
      <c r="Q141" s="129"/>
      <c r="R141" s="504">
        <f t="shared" si="152"/>
        <v>2916.6666666666665</v>
      </c>
      <c r="S141" s="129"/>
      <c r="T141" s="504">
        <f t="shared" si="153"/>
        <v>2916.6666666666665</v>
      </c>
      <c r="U141" s="110"/>
      <c r="V141" s="504">
        <f t="shared" si="154"/>
        <v>2916.6666666666665</v>
      </c>
      <c r="W141" s="129"/>
      <c r="X141" s="504">
        <f t="shared" si="155"/>
        <v>2916.6666666666665</v>
      </c>
      <c r="Y141" s="129"/>
      <c r="Z141" s="504">
        <f t="shared" si="156"/>
        <v>2916.6666666666665</v>
      </c>
      <c r="AA141" s="129"/>
      <c r="AB141" s="504">
        <f t="shared" si="157"/>
        <v>2916.6666666666665</v>
      </c>
      <c r="AC141" s="129"/>
      <c r="AD141" s="504">
        <f t="shared" si="158"/>
        <v>2916.6666666666665</v>
      </c>
      <c r="AE141" s="110"/>
      <c r="AF141" s="504">
        <f t="shared" si="159"/>
        <v>2916.6666666666665</v>
      </c>
      <c r="AG141" s="9"/>
      <c r="AH141" s="550">
        <f t="shared" si="108"/>
        <v>35000.000000000007</v>
      </c>
      <c r="AI141" s="408">
        <f t="shared" si="109"/>
        <v>35000.000000000007</v>
      </c>
    </row>
    <row r="142" spans="1:35" ht="41.4" x14ac:dyDescent="0.3">
      <c r="A142" s="11">
        <v>2722</v>
      </c>
      <c r="B142" s="11"/>
      <c r="C142" s="92" t="s">
        <v>529</v>
      </c>
      <c r="D142" s="59" t="s">
        <v>207</v>
      </c>
      <c r="E142" s="60" t="s">
        <v>87</v>
      </c>
      <c r="F142" s="60" t="s">
        <v>87</v>
      </c>
      <c r="G142" s="72"/>
      <c r="H142" s="559"/>
      <c r="I142" s="425">
        <v>7290.22</v>
      </c>
      <c r="J142" s="110">
        <f t="shared" si="149"/>
        <v>607.51833333333332</v>
      </c>
      <c r="K142" s="505"/>
      <c r="L142" s="110">
        <f t="shared" si="150"/>
        <v>607.51833333333332</v>
      </c>
      <c r="M142" s="522"/>
      <c r="N142" s="504">
        <f t="shared" si="151"/>
        <v>607.51833333333332</v>
      </c>
      <c r="O142" s="522"/>
      <c r="P142" s="504">
        <f t="shared" si="137"/>
        <v>607.51833333333332</v>
      </c>
      <c r="Q142" s="129"/>
      <c r="R142" s="504">
        <f t="shared" si="152"/>
        <v>607.51833333333332</v>
      </c>
      <c r="S142" s="578"/>
      <c r="T142" s="504">
        <f t="shared" si="153"/>
        <v>607.51833333333332</v>
      </c>
      <c r="U142" s="110"/>
      <c r="V142" s="504">
        <f t="shared" si="154"/>
        <v>607.51833333333332</v>
      </c>
      <c r="W142" s="129"/>
      <c r="X142" s="504">
        <f t="shared" si="155"/>
        <v>607.51833333333332</v>
      </c>
      <c r="Y142" s="96"/>
      <c r="Z142" s="504">
        <f t="shared" si="156"/>
        <v>607.51833333333332</v>
      </c>
      <c r="AA142" s="96"/>
      <c r="AB142" s="504">
        <f t="shared" si="157"/>
        <v>607.51833333333332</v>
      </c>
      <c r="AC142" s="96"/>
      <c r="AD142" s="504">
        <f t="shared" si="158"/>
        <v>607.51833333333332</v>
      </c>
      <c r="AE142" s="129"/>
      <c r="AF142" s="504">
        <f t="shared" si="159"/>
        <v>607.51833333333332</v>
      </c>
      <c r="AG142" s="9"/>
      <c r="AH142" s="550">
        <f t="shared" si="108"/>
        <v>7290.22</v>
      </c>
      <c r="AI142" s="408">
        <f t="shared" si="109"/>
        <v>7290.22</v>
      </c>
    </row>
    <row r="143" spans="1:35" ht="37.200000000000003" customHeight="1" x14ac:dyDescent="0.3">
      <c r="A143" s="11">
        <v>2911</v>
      </c>
      <c r="B143" s="11"/>
      <c r="C143" s="92" t="s">
        <v>530</v>
      </c>
      <c r="D143" s="59" t="s">
        <v>208</v>
      </c>
      <c r="E143" s="60" t="s">
        <v>87</v>
      </c>
      <c r="F143" s="60" t="s">
        <v>87</v>
      </c>
      <c r="G143" s="72"/>
      <c r="H143" s="559"/>
      <c r="I143" s="425">
        <v>8240</v>
      </c>
      <c r="J143" s="110">
        <f t="shared" si="149"/>
        <v>686.66666666666663</v>
      </c>
      <c r="K143" s="505"/>
      <c r="L143" s="110">
        <f t="shared" si="150"/>
        <v>686.66666666666663</v>
      </c>
      <c r="M143" s="506"/>
      <c r="N143" s="504">
        <f t="shared" si="151"/>
        <v>686.66666666666663</v>
      </c>
      <c r="O143" s="506"/>
      <c r="P143" s="504">
        <f t="shared" si="137"/>
        <v>686.66666666666663</v>
      </c>
      <c r="Q143" s="129"/>
      <c r="R143" s="504">
        <f t="shared" si="152"/>
        <v>686.66666666666663</v>
      </c>
      <c r="S143" s="578"/>
      <c r="T143" s="504">
        <f t="shared" si="153"/>
        <v>686.66666666666663</v>
      </c>
      <c r="U143" s="110"/>
      <c r="V143" s="504">
        <f t="shared" si="154"/>
        <v>686.66666666666663</v>
      </c>
      <c r="W143" s="129"/>
      <c r="X143" s="504">
        <f t="shared" si="155"/>
        <v>686.66666666666663</v>
      </c>
      <c r="Y143" s="96"/>
      <c r="Z143" s="504">
        <f t="shared" si="156"/>
        <v>686.66666666666663</v>
      </c>
      <c r="AA143" s="96"/>
      <c r="AB143" s="504">
        <f t="shared" si="157"/>
        <v>686.66666666666663</v>
      </c>
      <c r="AC143" s="96"/>
      <c r="AD143" s="504">
        <f t="shared" si="158"/>
        <v>686.66666666666663</v>
      </c>
      <c r="AE143" s="129"/>
      <c r="AF143" s="504">
        <f t="shared" si="159"/>
        <v>686.66666666666663</v>
      </c>
      <c r="AG143" s="9"/>
      <c r="AH143" s="550">
        <f t="shared" si="108"/>
        <v>8240.0000000000018</v>
      </c>
      <c r="AI143" s="408">
        <f t="shared" si="109"/>
        <v>8240.0000000000018</v>
      </c>
    </row>
    <row r="144" spans="1:35" ht="57.6" x14ac:dyDescent="0.3">
      <c r="A144" s="11">
        <v>2941</v>
      </c>
      <c r="B144" s="11"/>
      <c r="C144" s="92" t="s">
        <v>531</v>
      </c>
      <c r="D144" s="59" t="s">
        <v>238</v>
      </c>
      <c r="E144" s="60" t="s">
        <v>87</v>
      </c>
      <c r="F144" s="60" t="s">
        <v>87</v>
      </c>
      <c r="G144" s="72"/>
      <c r="H144" s="559"/>
      <c r="I144" s="425">
        <v>3640</v>
      </c>
      <c r="J144" s="110">
        <f t="shared" si="149"/>
        <v>303.33333333333331</v>
      </c>
      <c r="K144" s="505"/>
      <c r="L144" s="110">
        <f t="shared" si="150"/>
        <v>303.33333333333331</v>
      </c>
      <c r="M144" s="506"/>
      <c r="N144" s="504">
        <f t="shared" si="151"/>
        <v>303.33333333333331</v>
      </c>
      <c r="O144" s="506"/>
      <c r="P144" s="504">
        <f t="shared" si="137"/>
        <v>303.33333333333331</v>
      </c>
      <c r="Q144" s="129"/>
      <c r="R144" s="504">
        <f t="shared" si="152"/>
        <v>303.33333333333331</v>
      </c>
      <c r="S144" s="578"/>
      <c r="T144" s="504">
        <f t="shared" si="153"/>
        <v>303.33333333333331</v>
      </c>
      <c r="U144" s="110"/>
      <c r="V144" s="504">
        <f t="shared" si="154"/>
        <v>303.33333333333331</v>
      </c>
      <c r="W144" s="129"/>
      <c r="X144" s="504">
        <f t="shared" si="155"/>
        <v>303.33333333333331</v>
      </c>
      <c r="Y144" s="96"/>
      <c r="Z144" s="504">
        <f t="shared" si="156"/>
        <v>303.33333333333331</v>
      </c>
      <c r="AA144" s="96"/>
      <c r="AB144" s="504">
        <f t="shared" si="157"/>
        <v>303.33333333333331</v>
      </c>
      <c r="AC144" s="96"/>
      <c r="AD144" s="504">
        <f t="shared" si="158"/>
        <v>303.33333333333331</v>
      </c>
      <c r="AE144" s="129"/>
      <c r="AF144" s="504">
        <f t="shared" si="159"/>
        <v>303.33333333333331</v>
      </c>
      <c r="AG144" s="107"/>
      <c r="AH144" s="550">
        <f t="shared" si="108"/>
        <v>3640.0000000000005</v>
      </c>
      <c r="AI144" s="408">
        <f t="shared" si="109"/>
        <v>3640.0000000000005</v>
      </c>
    </row>
    <row r="145" spans="1:36" ht="41.4" x14ac:dyDescent="0.3">
      <c r="A145" s="65">
        <v>3000</v>
      </c>
      <c r="B145" s="65"/>
      <c r="C145" s="71" t="s">
        <v>532</v>
      </c>
      <c r="D145" s="97" t="s">
        <v>134</v>
      </c>
      <c r="E145" s="68" t="s">
        <v>87</v>
      </c>
      <c r="F145" s="68" t="s">
        <v>87</v>
      </c>
      <c r="G145" s="94"/>
      <c r="H145" s="564"/>
      <c r="I145" s="410">
        <f>SUM(I146:I153)</f>
        <v>406508.19</v>
      </c>
      <c r="J145" s="70">
        <f t="shared" ref="J145:P145" si="160">SUM(J146:J152)</f>
        <v>31377.333333333332</v>
      </c>
      <c r="K145" s="70">
        <f t="shared" si="160"/>
        <v>0</v>
      </c>
      <c r="L145" s="70">
        <f t="shared" si="160"/>
        <v>31377.333333333332</v>
      </c>
      <c r="M145" s="70">
        <f t="shared" si="160"/>
        <v>0</v>
      </c>
      <c r="N145" s="70">
        <f t="shared" si="160"/>
        <v>31377.333333333332</v>
      </c>
      <c r="O145" s="70">
        <f t="shared" si="160"/>
        <v>0</v>
      </c>
      <c r="P145" s="70">
        <f t="shared" si="160"/>
        <v>31377.333333333332</v>
      </c>
      <c r="Q145" s="70"/>
      <c r="R145" s="70">
        <f>SUM(R146:R152)</f>
        <v>31377.333333333332</v>
      </c>
      <c r="S145" s="70"/>
      <c r="T145" s="70">
        <f>SUM(T146:T152)</f>
        <v>31377.333333333332</v>
      </c>
      <c r="U145" s="70"/>
      <c r="V145" s="70">
        <f>SUM(V146:V152)</f>
        <v>31377.333333333332</v>
      </c>
      <c r="W145" s="70"/>
      <c r="X145" s="70">
        <f>SUM(X146:X152)</f>
        <v>31377.333333333332</v>
      </c>
      <c r="Y145" s="70"/>
      <c r="Z145" s="70">
        <f>SUM(Z146:Z152)</f>
        <v>31377.333333333332</v>
      </c>
      <c r="AA145" s="70"/>
      <c r="AB145" s="70">
        <f>SUM(AB146:AB152)</f>
        <v>31377.333333333332</v>
      </c>
      <c r="AC145" s="70"/>
      <c r="AD145" s="70">
        <f>SUM(AD146:AD152)</f>
        <v>31377.333333333332</v>
      </c>
      <c r="AE145" s="70"/>
      <c r="AF145" s="70">
        <f>SUM(AF146:AF152)</f>
        <v>31377.333333333332</v>
      </c>
      <c r="AG145" s="70"/>
      <c r="AH145" s="550">
        <f t="shared" si="108"/>
        <v>376527.99999999994</v>
      </c>
      <c r="AI145" s="408">
        <f t="shared" si="109"/>
        <v>376527.99999999994</v>
      </c>
    </row>
    <row r="146" spans="1:36" ht="41.4" x14ac:dyDescent="0.3">
      <c r="A146" s="11">
        <v>3111</v>
      </c>
      <c r="B146" s="11"/>
      <c r="C146" s="92" t="s">
        <v>225</v>
      </c>
      <c r="D146" s="59" t="s">
        <v>135</v>
      </c>
      <c r="E146" s="60" t="s">
        <v>87</v>
      </c>
      <c r="F146" s="60" t="s">
        <v>87</v>
      </c>
      <c r="G146" s="72"/>
      <c r="H146" s="559"/>
      <c r="I146" s="425">
        <v>315000</v>
      </c>
      <c r="J146" s="110">
        <f t="shared" ref="J146:J152" si="161">I146/12</f>
        <v>26250</v>
      </c>
      <c r="K146" s="505"/>
      <c r="L146" s="110">
        <f t="shared" ref="L146:L152" si="162">I146/12</f>
        <v>26250</v>
      </c>
      <c r="M146" s="506"/>
      <c r="N146" s="504">
        <f t="shared" ref="N146:N152" si="163">I146/12</f>
        <v>26250</v>
      </c>
      <c r="O146" s="522"/>
      <c r="P146" s="504">
        <f t="shared" si="137"/>
        <v>26250</v>
      </c>
      <c r="Q146" s="507"/>
      <c r="R146" s="504">
        <f t="shared" ref="R146:R152" si="164">I146/12</f>
        <v>26250</v>
      </c>
      <c r="S146" s="580"/>
      <c r="T146" s="504">
        <f t="shared" ref="T146:T152" si="165">I146/12</f>
        <v>26250</v>
      </c>
      <c r="U146" s="96"/>
      <c r="V146" s="504">
        <f t="shared" ref="V146:V152" si="166">I146/12</f>
        <v>26250</v>
      </c>
      <c r="W146" s="96"/>
      <c r="X146" s="504">
        <f t="shared" ref="X146:X152" si="167">I146/12</f>
        <v>26250</v>
      </c>
      <c r="Y146" s="96"/>
      <c r="Z146" s="504">
        <f t="shared" ref="Z146:Z152" si="168">I146/12</f>
        <v>26250</v>
      </c>
      <c r="AA146" s="96"/>
      <c r="AB146" s="504">
        <f t="shared" ref="AB146:AB152" si="169">I146/12</f>
        <v>26250</v>
      </c>
      <c r="AC146" s="96"/>
      <c r="AD146" s="504">
        <f t="shared" ref="AD146:AD152" si="170">I146/12</f>
        <v>26250</v>
      </c>
      <c r="AE146" s="129"/>
      <c r="AF146" s="504">
        <f t="shared" ref="AF146:AF152" si="171">I146/12</f>
        <v>26250</v>
      </c>
      <c r="AG146" s="9"/>
      <c r="AH146" s="550">
        <f t="shared" si="108"/>
        <v>315000</v>
      </c>
      <c r="AI146" s="408">
        <f t="shared" si="109"/>
        <v>315000</v>
      </c>
    </row>
    <row r="147" spans="1:36" ht="34.799999999999997" customHeight="1" x14ac:dyDescent="0.3">
      <c r="A147" s="11">
        <v>3171</v>
      </c>
      <c r="B147" s="11"/>
      <c r="C147" s="92" t="s">
        <v>226</v>
      </c>
      <c r="D147" s="59" t="s">
        <v>450</v>
      </c>
      <c r="E147" s="60" t="s">
        <v>87</v>
      </c>
      <c r="F147" s="60" t="s">
        <v>87</v>
      </c>
      <c r="G147" s="72"/>
      <c r="H147" s="559"/>
      <c r="I147" s="425">
        <v>3720</v>
      </c>
      <c r="J147" s="110">
        <f t="shared" si="161"/>
        <v>310</v>
      </c>
      <c r="K147" s="505"/>
      <c r="L147" s="110">
        <f t="shared" si="162"/>
        <v>310</v>
      </c>
      <c r="M147" s="506"/>
      <c r="N147" s="504">
        <f t="shared" si="163"/>
        <v>310</v>
      </c>
      <c r="O147" s="522"/>
      <c r="P147" s="504">
        <f t="shared" si="137"/>
        <v>310</v>
      </c>
      <c r="Q147" s="507"/>
      <c r="R147" s="504">
        <f t="shared" si="164"/>
        <v>310</v>
      </c>
      <c r="S147" s="580"/>
      <c r="T147" s="504">
        <f t="shared" si="165"/>
        <v>310</v>
      </c>
      <c r="U147" s="96"/>
      <c r="V147" s="504">
        <f t="shared" si="166"/>
        <v>310</v>
      </c>
      <c r="W147" s="96"/>
      <c r="X147" s="504">
        <f t="shared" si="167"/>
        <v>310</v>
      </c>
      <c r="Y147" s="96"/>
      <c r="Z147" s="504">
        <f t="shared" si="168"/>
        <v>310</v>
      </c>
      <c r="AA147" s="96"/>
      <c r="AB147" s="504">
        <f t="shared" si="169"/>
        <v>310</v>
      </c>
      <c r="AC147" s="96"/>
      <c r="AD147" s="504">
        <f t="shared" si="170"/>
        <v>310</v>
      </c>
      <c r="AE147" s="129"/>
      <c r="AF147" s="504">
        <f t="shared" si="171"/>
        <v>310</v>
      </c>
      <c r="AG147" s="9"/>
      <c r="AH147" s="550">
        <f t="shared" si="108"/>
        <v>3720</v>
      </c>
      <c r="AI147" s="408">
        <f t="shared" si="109"/>
        <v>3720</v>
      </c>
    </row>
    <row r="148" spans="1:36" ht="34.799999999999997" customHeight="1" x14ac:dyDescent="0.3">
      <c r="A148" s="11">
        <v>3261</v>
      </c>
      <c r="B148" s="11"/>
      <c r="C148" s="92" t="s">
        <v>227</v>
      </c>
      <c r="D148" s="59"/>
      <c r="E148" s="60"/>
      <c r="F148" s="60"/>
      <c r="G148" s="72"/>
      <c r="H148" s="559"/>
      <c r="I148" s="425">
        <v>6000</v>
      </c>
      <c r="J148" s="110">
        <f t="shared" si="161"/>
        <v>500</v>
      </c>
      <c r="K148" s="505"/>
      <c r="L148" s="110">
        <f t="shared" si="162"/>
        <v>500</v>
      </c>
      <c r="M148" s="506"/>
      <c r="N148" s="504">
        <f t="shared" si="163"/>
        <v>500</v>
      </c>
      <c r="O148" s="522"/>
      <c r="P148" s="504">
        <f t="shared" si="137"/>
        <v>500</v>
      </c>
      <c r="Q148" s="507"/>
      <c r="R148" s="504">
        <f t="shared" si="164"/>
        <v>500</v>
      </c>
      <c r="S148" s="580"/>
      <c r="T148" s="504">
        <f t="shared" si="165"/>
        <v>500</v>
      </c>
      <c r="U148" s="96"/>
      <c r="V148" s="504">
        <f t="shared" si="166"/>
        <v>500</v>
      </c>
      <c r="W148" s="96"/>
      <c r="X148" s="504">
        <f t="shared" si="167"/>
        <v>500</v>
      </c>
      <c r="Y148" s="96"/>
      <c r="Z148" s="504">
        <f t="shared" si="168"/>
        <v>500</v>
      </c>
      <c r="AA148" s="96"/>
      <c r="AB148" s="504">
        <f t="shared" si="169"/>
        <v>500</v>
      </c>
      <c r="AC148" s="96"/>
      <c r="AD148" s="504">
        <f t="shared" si="170"/>
        <v>500</v>
      </c>
      <c r="AE148" s="129"/>
      <c r="AF148" s="504">
        <f t="shared" si="171"/>
        <v>500</v>
      </c>
      <c r="AG148" s="9"/>
      <c r="AH148" s="550">
        <f t="shared" si="108"/>
        <v>6000</v>
      </c>
      <c r="AI148" s="408">
        <f t="shared" si="109"/>
        <v>6000</v>
      </c>
    </row>
    <row r="149" spans="1:36" ht="43.2" x14ac:dyDescent="0.3">
      <c r="A149" s="11">
        <v>3391</v>
      </c>
      <c r="B149" s="11"/>
      <c r="C149" s="92" t="s">
        <v>228</v>
      </c>
      <c r="D149" s="59" t="s">
        <v>240</v>
      </c>
      <c r="E149" s="60" t="s">
        <v>87</v>
      </c>
      <c r="F149" s="60" t="s">
        <v>87</v>
      </c>
      <c r="G149" s="72"/>
      <c r="H149" s="559"/>
      <c r="I149" s="425">
        <v>10000</v>
      </c>
      <c r="J149" s="110">
        <f t="shared" si="161"/>
        <v>833.33333333333337</v>
      </c>
      <c r="K149" s="505"/>
      <c r="L149" s="110">
        <f t="shared" si="162"/>
        <v>833.33333333333337</v>
      </c>
      <c r="M149" s="506"/>
      <c r="N149" s="504">
        <f t="shared" si="163"/>
        <v>833.33333333333337</v>
      </c>
      <c r="O149" s="506"/>
      <c r="P149" s="504">
        <f t="shared" si="137"/>
        <v>833.33333333333337</v>
      </c>
      <c r="Q149" s="507"/>
      <c r="R149" s="504">
        <f t="shared" si="164"/>
        <v>833.33333333333337</v>
      </c>
      <c r="S149" s="110"/>
      <c r="T149" s="504">
        <f t="shared" si="165"/>
        <v>833.33333333333337</v>
      </c>
      <c r="U149" s="72"/>
      <c r="V149" s="504">
        <f t="shared" si="166"/>
        <v>833.33333333333337</v>
      </c>
      <c r="W149" s="72"/>
      <c r="X149" s="504">
        <f t="shared" si="167"/>
        <v>833.33333333333337</v>
      </c>
      <c r="Y149" s="72"/>
      <c r="Z149" s="504">
        <f t="shared" si="168"/>
        <v>833.33333333333337</v>
      </c>
      <c r="AA149" s="72"/>
      <c r="AB149" s="504">
        <f t="shared" si="169"/>
        <v>833.33333333333337</v>
      </c>
      <c r="AC149" s="96"/>
      <c r="AD149" s="504">
        <f t="shared" si="170"/>
        <v>833.33333333333337</v>
      </c>
      <c r="AE149" s="129"/>
      <c r="AF149" s="504">
        <f t="shared" si="171"/>
        <v>833.33333333333337</v>
      </c>
      <c r="AG149" s="9"/>
      <c r="AH149" s="550">
        <f t="shared" si="108"/>
        <v>10000</v>
      </c>
      <c r="AI149" s="408">
        <f t="shared" si="109"/>
        <v>10000</v>
      </c>
    </row>
    <row r="150" spans="1:36" ht="43.2" x14ac:dyDescent="0.3">
      <c r="A150" s="11">
        <v>3511</v>
      </c>
      <c r="B150" s="11"/>
      <c r="C150" s="92" t="s">
        <v>229</v>
      </c>
      <c r="D150" s="15" t="s">
        <v>241</v>
      </c>
      <c r="E150" s="60" t="s">
        <v>87</v>
      </c>
      <c r="F150" s="60" t="s">
        <v>87</v>
      </c>
      <c r="G150" s="72"/>
      <c r="H150" s="559"/>
      <c r="I150" s="425">
        <v>20000</v>
      </c>
      <c r="J150" s="110">
        <f t="shared" si="161"/>
        <v>1666.6666666666667</v>
      </c>
      <c r="K150" s="505"/>
      <c r="L150" s="110">
        <f t="shared" si="162"/>
        <v>1666.6666666666667</v>
      </c>
      <c r="M150" s="506"/>
      <c r="N150" s="504">
        <f t="shared" si="163"/>
        <v>1666.6666666666667</v>
      </c>
      <c r="O150" s="506"/>
      <c r="P150" s="504">
        <f t="shared" si="137"/>
        <v>1666.6666666666667</v>
      </c>
      <c r="Q150" s="507"/>
      <c r="R150" s="504">
        <f t="shared" si="164"/>
        <v>1666.6666666666667</v>
      </c>
      <c r="S150" s="578"/>
      <c r="T150" s="504">
        <f t="shared" si="165"/>
        <v>1666.6666666666667</v>
      </c>
      <c r="U150" s="581"/>
      <c r="V150" s="504">
        <f t="shared" si="166"/>
        <v>1666.6666666666667</v>
      </c>
      <c r="W150" s="129"/>
      <c r="X150" s="504">
        <f t="shared" si="167"/>
        <v>1666.6666666666667</v>
      </c>
      <c r="Y150" s="96"/>
      <c r="Z150" s="504">
        <f t="shared" si="168"/>
        <v>1666.6666666666667</v>
      </c>
      <c r="AA150" s="96"/>
      <c r="AB150" s="504">
        <f t="shared" si="169"/>
        <v>1666.6666666666667</v>
      </c>
      <c r="AC150" s="96"/>
      <c r="AD150" s="504">
        <f t="shared" si="170"/>
        <v>1666.6666666666667</v>
      </c>
      <c r="AE150" s="129"/>
      <c r="AF150" s="504">
        <f t="shared" si="171"/>
        <v>1666.6666666666667</v>
      </c>
      <c r="AG150" s="9"/>
      <c r="AH150" s="550">
        <f t="shared" si="108"/>
        <v>20000</v>
      </c>
      <c r="AI150" s="408">
        <f t="shared" si="109"/>
        <v>20000</v>
      </c>
    </row>
    <row r="151" spans="1:36" ht="57.6" x14ac:dyDescent="0.3">
      <c r="A151" s="11">
        <v>3571</v>
      </c>
      <c r="B151" s="11"/>
      <c r="C151" s="92" t="s">
        <v>230</v>
      </c>
      <c r="D151" s="59" t="s">
        <v>242</v>
      </c>
      <c r="E151" s="60" t="s">
        <v>87</v>
      </c>
      <c r="F151" s="60" t="s">
        <v>87</v>
      </c>
      <c r="G151" s="9"/>
      <c r="H151" s="565"/>
      <c r="I151" s="425">
        <v>20308</v>
      </c>
      <c r="J151" s="110">
        <f t="shared" si="161"/>
        <v>1692.3333333333333</v>
      </c>
      <c r="K151" s="505"/>
      <c r="L151" s="110">
        <f t="shared" si="162"/>
        <v>1692.3333333333333</v>
      </c>
      <c r="M151" s="522"/>
      <c r="N151" s="504">
        <f t="shared" si="163"/>
        <v>1692.3333333333333</v>
      </c>
      <c r="O151" s="506"/>
      <c r="P151" s="504">
        <f t="shared" si="137"/>
        <v>1692.3333333333333</v>
      </c>
      <c r="Q151" s="507"/>
      <c r="R151" s="504">
        <f t="shared" si="164"/>
        <v>1692.3333333333333</v>
      </c>
      <c r="S151" s="578"/>
      <c r="T151" s="504">
        <f t="shared" si="165"/>
        <v>1692.3333333333333</v>
      </c>
      <c r="U151" s="110"/>
      <c r="V151" s="504">
        <f t="shared" si="166"/>
        <v>1692.3333333333333</v>
      </c>
      <c r="W151" s="129"/>
      <c r="X151" s="504">
        <f t="shared" si="167"/>
        <v>1692.3333333333333</v>
      </c>
      <c r="Y151" s="96"/>
      <c r="Z151" s="504">
        <f t="shared" si="168"/>
        <v>1692.3333333333333</v>
      </c>
      <c r="AA151" s="96"/>
      <c r="AB151" s="504">
        <f t="shared" si="169"/>
        <v>1692.3333333333333</v>
      </c>
      <c r="AC151" s="96"/>
      <c r="AD151" s="504">
        <f t="shared" si="170"/>
        <v>1692.3333333333333</v>
      </c>
      <c r="AE151" s="129"/>
      <c r="AF151" s="504">
        <f t="shared" si="171"/>
        <v>1692.3333333333333</v>
      </c>
      <c r="AG151" s="9"/>
      <c r="AH151" s="550">
        <f t="shared" si="108"/>
        <v>20308</v>
      </c>
      <c r="AI151" s="408">
        <f t="shared" si="109"/>
        <v>20308</v>
      </c>
    </row>
    <row r="152" spans="1:36" ht="41.4" x14ac:dyDescent="0.3">
      <c r="A152" s="11">
        <v>3751</v>
      </c>
      <c r="B152" s="11"/>
      <c r="C152" s="92" t="s">
        <v>231</v>
      </c>
      <c r="D152" s="59" t="s">
        <v>153</v>
      </c>
      <c r="E152" s="60" t="s">
        <v>87</v>
      </c>
      <c r="F152" s="60" t="s">
        <v>87</v>
      </c>
      <c r="G152" s="72"/>
      <c r="H152" s="559"/>
      <c r="I152" s="425">
        <v>1500</v>
      </c>
      <c r="J152" s="110">
        <f t="shared" si="161"/>
        <v>125</v>
      </c>
      <c r="K152" s="505"/>
      <c r="L152" s="110">
        <f t="shared" si="162"/>
        <v>125</v>
      </c>
      <c r="M152" s="506"/>
      <c r="N152" s="504">
        <f t="shared" si="163"/>
        <v>125</v>
      </c>
      <c r="O152" s="506"/>
      <c r="P152" s="504">
        <f t="shared" si="137"/>
        <v>125</v>
      </c>
      <c r="Q152" s="507"/>
      <c r="R152" s="504">
        <f t="shared" si="164"/>
        <v>125</v>
      </c>
      <c r="S152" s="578"/>
      <c r="T152" s="504">
        <f t="shared" si="165"/>
        <v>125</v>
      </c>
      <c r="U152" s="110"/>
      <c r="V152" s="504">
        <f t="shared" si="166"/>
        <v>125</v>
      </c>
      <c r="W152" s="129"/>
      <c r="X152" s="504">
        <f t="shared" si="167"/>
        <v>125</v>
      </c>
      <c r="Y152" s="96"/>
      <c r="Z152" s="504">
        <f t="shared" si="168"/>
        <v>125</v>
      </c>
      <c r="AA152" s="96"/>
      <c r="AB152" s="504">
        <f t="shared" si="169"/>
        <v>125</v>
      </c>
      <c r="AC152" s="96"/>
      <c r="AD152" s="504">
        <f t="shared" si="170"/>
        <v>125</v>
      </c>
      <c r="AE152" s="129"/>
      <c r="AF152" s="504">
        <f t="shared" si="171"/>
        <v>125</v>
      </c>
      <c r="AG152" s="9"/>
      <c r="AH152" s="550">
        <f t="shared" si="108"/>
        <v>1500</v>
      </c>
      <c r="AI152" s="408">
        <f t="shared" si="109"/>
        <v>1500</v>
      </c>
    </row>
    <row r="153" spans="1:36" ht="31.2" customHeight="1" x14ac:dyDescent="0.3">
      <c r="A153" s="11">
        <v>3981</v>
      </c>
      <c r="B153" s="11"/>
      <c r="C153" s="92" t="s">
        <v>700</v>
      </c>
      <c r="D153" s="59" t="s">
        <v>162</v>
      </c>
      <c r="E153" s="60" t="s">
        <v>87</v>
      </c>
      <c r="F153" s="60" t="s">
        <v>87</v>
      </c>
      <c r="G153" s="72"/>
      <c r="H153" s="559"/>
      <c r="I153" s="425">
        <v>29980.19</v>
      </c>
      <c r="J153" s="110"/>
      <c r="K153" s="505"/>
      <c r="L153" s="110"/>
      <c r="M153" s="506"/>
      <c r="N153" s="504"/>
      <c r="O153" s="506"/>
      <c r="P153" s="504"/>
      <c r="Q153" s="507"/>
      <c r="R153" s="504"/>
      <c r="S153" s="578"/>
      <c r="T153" s="504"/>
      <c r="U153" s="110"/>
      <c r="V153" s="504"/>
      <c r="W153" s="129"/>
      <c r="X153" s="504"/>
      <c r="Y153" s="96"/>
      <c r="Z153" s="504"/>
      <c r="AA153" s="96"/>
      <c r="AB153" s="504"/>
      <c r="AC153" s="96"/>
      <c r="AD153" s="504"/>
      <c r="AE153" s="129"/>
      <c r="AF153" s="504"/>
      <c r="AG153" s="9"/>
      <c r="AH153" s="550">
        <f t="shared" si="108"/>
        <v>0</v>
      </c>
      <c r="AI153" s="408">
        <f t="shared" si="109"/>
        <v>0</v>
      </c>
    </row>
    <row r="154" spans="1:36" ht="41.4" x14ac:dyDescent="0.3">
      <c r="A154" s="65">
        <v>5000</v>
      </c>
      <c r="B154" s="65"/>
      <c r="C154" s="71" t="s">
        <v>533</v>
      </c>
      <c r="D154" s="97" t="s">
        <v>134</v>
      </c>
      <c r="E154" s="68" t="s">
        <v>87</v>
      </c>
      <c r="F154" s="68" t="s">
        <v>87</v>
      </c>
      <c r="G154" s="94"/>
      <c r="H154" s="564"/>
      <c r="I154" s="70">
        <f>I155</f>
        <v>31324.91</v>
      </c>
      <c r="J154" s="69">
        <f t="shared" ref="J154:T154" si="172">J155</f>
        <v>2610.4091666666668</v>
      </c>
      <c r="K154" s="69">
        <f t="shared" si="172"/>
        <v>0</v>
      </c>
      <c r="L154" s="69">
        <f t="shared" si="172"/>
        <v>2610.4091666666668</v>
      </c>
      <c r="M154" s="69">
        <f t="shared" si="172"/>
        <v>0</v>
      </c>
      <c r="N154" s="69">
        <f t="shared" si="172"/>
        <v>2610.4091666666668</v>
      </c>
      <c r="O154" s="69">
        <f t="shared" si="172"/>
        <v>0</v>
      </c>
      <c r="P154" s="69">
        <f t="shared" si="172"/>
        <v>2610.4091666666668</v>
      </c>
      <c r="Q154" s="69">
        <f t="shared" si="172"/>
        <v>0</v>
      </c>
      <c r="R154" s="69">
        <f t="shared" si="172"/>
        <v>2610.4091666666668</v>
      </c>
      <c r="S154" s="69">
        <f t="shared" si="172"/>
        <v>0</v>
      </c>
      <c r="T154" s="69">
        <f t="shared" si="172"/>
        <v>2610.4091666666668</v>
      </c>
      <c r="U154" s="69">
        <f>U155</f>
        <v>0</v>
      </c>
      <c r="V154" s="69">
        <f t="shared" ref="V154" si="173">V155</f>
        <v>2610.4091666666668</v>
      </c>
      <c r="W154" s="69">
        <f t="shared" ref="W154" si="174">W155</f>
        <v>0</v>
      </c>
      <c r="X154" s="69">
        <f t="shared" ref="X154" si="175">X155</f>
        <v>2610.4091666666668</v>
      </c>
      <c r="Y154" s="69">
        <f t="shared" ref="Y154" si="176">Y155</f>
        <v>0</v>
      </c>
      <c r="Z154" s="69">
        <f t="shared" ref="Z154" si="177">Z155</f>
        <v>2610.4091666666668</v>
      </c>
      <c r="AA154" s="69">
        <f t="shared" ref="AA154" si="178">AA155</f>
        <v>0</v>
      </c>
      <c r="AB154" s="69">
        <f t="shared" ref="AB154" si="179">AB155</f>
        <v>2610.4091666666668</v>
      </c>
      <c r="AC154" s="69">
        <f t="shared" ref="AC154" si="180">AC155</f>
        <v>0</v>
      </c>
      <c r="AD154" s="69">
        <f t="shared" ref="AD154" si="181">AD155</f>
        <v>2610.4091666666668</v>
      </c>
      <c r="AE154" s="69">
        <f t="shared" ref="AE154" si="182">AE155</f>
        <v>0</v>
      </c>
      <c r="AF154" s="69">
        <f t="shared" ref="AF154" si="183">AF155</f>
        <v>2610.4091666666668</v>
      </c>
      <c r="AG154" s="428"/>
      <c r="AH154" s="550">
        <f t="shared" si="108"/>
        <v>31324.910000000007</v>
      </c>
      <c r="AI154" s="408">
        <f t="shared" si="109"/>
        <v>31324.910000000007</v>
      </c>
    </row>
    <row r="155" spans="1:36" ht="41.4" x14ac:dyDescent="0.3">
      <c r="A155" s="11">
        <v>5111</v>
      </c>
      <c r="B155" s="11"/>
      <c r="C155" s="92" t="s">
        <v>233</v>
      </c>
      <c r="D155" s="59" t="s">
        <v>243</v>
      </c>
      <c r="E155" s="60" t="s">
        <v>87</v>
      </c>
      <c r="F155" s="60" t="s">
        <v>87</v>
      </c>
      <c r="G155" s="72"/>
      <c r="H155" s="559"/>
      <c r="I155" s="453">
        <v>31324.91</v>
      </c>
      <c r="J155" s="110">
        <f>I155/12</f>
        <v>2610.4091666666668</v>
      </c>
      <c r="K155" s="582"/>
      <c r="L155" s="110">
        <f>I155/12</f>
        <v>2610.4091666666668</v>
      </c>
      <c r="M155" s="10"/>
      <c r="N155" s="110">
        <f>I155/12</f>
        <v>2610.4091666666668</v>
      </c>
      <c r="O155" s="583"/>
      <c r="P155" s="110">
        <f>I155/12</f>
        <v>2610.4091666666668</v>
      </c>
      <c r="Q155" s="10"/>
      <c r="R155" s="96">
        <f>I155/12</f>
        <v>2610.4091666666668</v>
      </c>
      <c r="S155" s="584"/>
      <c r="T155" s="110">
        <f>I155/12</f>
        <v>2610.4091666666668</v>
      </c>
      <c r="U155" s="585"/>
      <c r="V155" s="110">
        <f>I155/12</f>
        <v>2610.4091666666668</v>
      </c>
      <c r="W155" s="9"/>
      <c r="X155" s="110">
        <f>I155/12</f>
        <v>2610.4091666666668</v>
      </c>
      <c r="Y155" s="96"/>
      <c r="Z155" s="110">
        <f>I155/12</f>
        <v>2610.4091666666668</v>
      </c>
      <c r="AA155" s="10"/>
      <c r="AB155" s="110">
        <f>I155/12</f>
        <v>2610.4091666666668</v>
      </c>
      <c r="AC155" s="10"/>
      <c r="AD155" s="110">
        <f>I155/12</f>
        <v>2610.4091666666668</v>
      </c>
      <c r="AE155" s="10"/>
      <c r="AF155" s="110">
        <f>I155/12</f>
        <v>2610.4091666666668</v>
      </c>
      <c r="AG155" s="9"/>
      <c r="AH155" s="550">
        <f t="shared" si="108"/>
        <v>31324.910000000007</v>
      </c>
      <c r="AI155" s="408">
        <f t="shared" si="109"/>
        <v>31324.910000000007</v>
      </c>
    </row>
    <row r="156" spans="1:36" x14ac:dyDescent="0.3">
      <c r="I156" s="13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261">
        <f>AJ38+AJ81+AJ123</f>
        <v>0</v>
      </c>
    </row>
    <row r="157" spans="1:36" x14ac:dyDescent="0.3">
      <c r="I157" s="13"/>
      <c r="X157" s="13"/>
    </row>
    <row r="158" spans="1:36" x14ac:dyDescent="0.3">
      <c r="I158" s="13"/>
      <c r="J158" s="6"/>
      <c r="K158" s="6"/>
      <c r="Q158" s="6"/>
      <c r="R158" s="6"/>
      <c r="S158" s="6"/>
      <c r="V158" s="13"/>
      <c r="W158" s="13"/>
      <c r="X158" s="13"/>
      <c r="Z158" s="6"/>
    </row>
    <row r="159" spans="1:36" ht="15.6" x14ac:dyDescent="0.3">
      <c r="I159" s="586" t="s">
        <v>282</v>
      </c>
      <c r="J159" s="622">
        <f>I38</f>
        <v>1530869.48</v>
      </c>
      <c r="K159" s="622"/>
      <c r="S159" s="6"/>
    </row>
    <row r="160" spans="1:36" ht="15.6" x14ac:dyDescent="0.3">
      <c r="I160" s="586" t="s">
        <v>283</v>
      </c>
      <c r="J160" s="622">
        <f>I81</f>
        <v>4446872.08</v>
      </c>
      <c r="K160" s="622"/>
    </row>
    <row r="161" spans="9:28" ht="15.6" x14ac:dyDescent="0.3">
      <c r="I161" s="586" t="s">
        <v>284</v>
      </c>
      <c r="J161" s="622">
        <f>I123</f>
        <v>1796203.51</v>
      </c>
      <c r="K161" s="622"/>
    </row>
    <row r="162" spans="9:28" ht="15.6" x14ac:dyDescent="0.3">
      <c r="I162" s="586" t="s">
        <v>439</v>
      </c>
      <c r="J162" s="622">
        <f>SUM(J159:J161)</f>
        <v>7773945.0700000003</v>
      </c>
      <c r="K162" s="622"/>
      <c r="Q162" s="6"/>
      <c r="AB162" s="6"/>
    </row>
  </sheetData>
  <mergeCells count="35">
    <mergeCell ref="J159:K159"/>
    <mergeCell ref="J160:K160"/>
    <mergeCell ref="J161:K161"/>
    <mergeCell ref="J162:K162"/>
    <mergeCell ref="A14:A15"/>
    <mergeCell ref="A17:AA17"/>
    <mergeCell ref="A20:A23"/>
    <mergeCell ref="B31:C31"/>
    <mergeCell ref="C81:H81"/>
    <mergeCell ref="C123:H123"/>
    <mergeCell ref="C35:AH35"/>
    <mergeCell ref="C36:H37"/>
    <mergeCell ref="C38:H38"/>
    <mergeCell ref="A11:AA11"/>
    <mergeCell ref="A12:AA12"/>
    <mergeCell ref="A1:AA1"/>
    <mergeCell ref="A3:AA3"/>
    <mergeCell ref="A4:AA4"/>
    <mergeCell ref="A7:AA7"/>
    <mergeCell ref="A8:AA8"/>
    <mergeCell ref="AB20:AB23"/>
    <mergeCell ref="AB24:AB30"/>
    <mergeCell ref="A24:A30"/>
    <mergeCell ref="A18:AA18"/>
    <mergeCell ref="B20:C20"/>
    <mergeCell ref="B21:C21"/>
    <mergeCell ref="B23:C23"/>
    <mergeCell ref="B24:C24"/>
    <mergeCell ref="B25:C25"/>
    <mergeCell ref="B26:C26"/>
    <mergeCell ref="B27:C27"/>
    <mergeCell ref="B28:C28"/>
    <mergeCell ref="B29:C29"/>
    <mergeCell ref="B30:C30"/>
    <mergeCell ref="B22:C22"/>
  </mergeCells>
  <pageMargins left="0.25" right="0.25" top="0.75" bottom="0.75" header="0.3" footer="0.3"/>
  <pageSetup paperSize="345" scale="25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2"/>
  <sheetViews>
    <sheetView zoomScale="90" zoomScaleNormal="90" workbookViewId="0">
      <selection activeCell="Q86" sqref="Q86"/>
    </sheetView>
  </sheetViews>
  <sheetFormatPr baseColWidth="10" defaultRowHeight="14.4" x14ac:dyDescent="0.3"/>
  <cols>
    <col min="2" max="2" width="3" customWidth="1"/>
    <col min="3" max="3" width="8.109375" customWidth="1"/>
    <col min="4" max="4" width="2.77734375" customWidth="1"/>
    <col min="5" max="5" width="0.5546875" customWidth="1"/>
    <col min="6" max="6" width="7.6640625" customWidth="1"/>
    <col min="7" max="7" width="7.5546875" customWidth="1"/>
    <col min="8" max="8" width="8.21875" customWidth="1"/>
    <col min="9" max="9" width="13" customWidth="1"/>
    <col min="10" max="10" width="14.88671875" customWidth="1"/>
    <col min="11" max="11" width="11.33203125" customWidth="1"/>
    <col min="12" max="12" width="13" customWidth="1"/>
    <col min="13" max="13" width="12.5546875" customWidth="1"/>
    <col min="14" max="14" width="11.77734375" customWidth="1"/>
    <col min="15" max="15" width="11.44140625" customWidth="1"/>
    <col min="16" max="16" width="14.109375" customWidth="1"/>
    <col min="17" max="17" width="10.88671875" customWidth="1"/>
    <col min="19" max="19" width="8.109375" bestFit="1" customWidth="1"/>
  </cols>
  <sheetData>
    <row r="1" spans="1:19" ht="15.6" thickTop="1" thickBot="1" x14ac:dyDescent="0.35">
      <c r="A1" s="822" t="s">
        <v>285</v>
      </c>
      <c r="B1" s="822"/>
      <c r="C1" s="822"/>
      <c r="D1" s="823" t="s">
        <v>53</v>
      </c>
      <c r="E1" s="824"/>
      <c r="F1" s="824"/>
      <c r="G1" s="824"/>
      <c r="H1" s="824"/>
      <c r="I1" s="824"/>
      <c r="J1" s="825"/>
      <c r="K1" s="105"/>
      <c r="L1" s="105"/>
      <c r="M1" s="105"/>
      <c r="N1" s="105"/>
      <c r="O1" s="105"/>
      <c r="P1" s="105"/>
      <c r="Q1" s="105"/>
      <c r="R1" s="105"/>
      <c r="S1" s="105"/>
    </row>
    <row r="2" spans="1:19" ht="15.6" thickTop="1" thickBot="1" x14ac:dyDescent="0.35">
      <c r="A2" s="106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</row>
    <row r="3" spans="1:19" ht="52.5" customHeight="1" thickTop="1" thickBot="1" x14ac:dyDescent="0.35">
      <c r="A3" s="826" t="s">
        <v>286</v>
      </c>
      <c r="B3" s="827"/>
      <c r="C3" s="740" t="s">
        <v>287</v>
      </c>
      <c r="D3" s="740"/>
      <c r="E3" s="740"/>
      <c r="F3" s="828" t="s">
        <v>43</v>
      </c>
      <c r="G3" s="828"/>
      <c r="H3" s="828"/>
      <c r="I3" s="828"/>
      <c r="J3" s="828"/>
      <c r="K3" s="828"/>
      <c r="L3" s="828"/>
      <c r="M3" s="829" t="s">
        <v>288</v>
      </c>
      <c r="N3" s="829"/>
      <c r="O3" s="702" t="s">
        <v>443</v>
      </c>
      <c r="P3" s="703"/>
      <c r="Q3" s="703"/>
      <c r="R3" s="703"/>
      <c r="S3" s="741"/>
    </row>
    <row r="4" spans="1:19" ht="15" thickBot="1" x14ac:dyDescent="0.35">
      <c r="A4" s="803" t="s">
        <v>412</v>
      </c>
      <c r="B4" s="804"/>
      <c r="C4" s="742" t="s">
        <v>289</v>
      </c>
      <c r="D4" s="742"/>
      <c r="E4" s="742"/>
      <c r="F4" s="680" t="s">
        <v>46</v>
      </c>
      <c r="G4" s="680"/>
      <c r="H4" s="680"/>
      <c r="I4" s="680" t="s">
        <v>290</v>
      </c>
      <c r="J4" s="680"/>
      <c r="K4" s="680"/>
      <c r="L4" s="830" t="s">
        <v>46</v>
      </c>
      <c r="M4" s="830"/>
      <c r="N4" s="830"/>
      <c r="O4" s="830"/>
      <c r="P4" s="830"/>
      <c r="Q4" s="172" t="s">
        <v>291</v>
      </c>
      <c r="R4" s="697" t="s">
        <v>49</v>
      </c>
      <c r="S4" s="698"/>
    </row>
    <row r="5" spans="1:19" ht="86.4" customHeight="1" thickBot="1" x14ac:dyDescent="0.35">
      <c r="A5" s="805"/>
      <c r="B5" s="806"/>
      <c r="C5" s="742" t="s">
        <v>292</v>
      </c>
      <c r="D5" s="742"/>
      <c r="E5" s="742"/>
      <c r="F5" s="680" t="s">
        <v>293</v>
      </c>
      <c r="G5" s="680"/>
      <c r="H5" s="680"/>
      <c r="I5" s="680"/>
      <c r="J5" s="680"/>
      <c r="K5" s="680"/>
      <c r="L5" s="680" t="s">
        <v>294</v>
      </c>
      <c r="M5" s="680"/>
      <c r="N5" s="680" t="s">
        <v>295</v>
      </c>
      <c r="O5" s="680"/>
      <c r="P5" s="680" t="s">
        <v>296</v>
      </c>
      <c r="Q5" s="680"/>
      <c r="R5" s="697" t="s">
        <v>297</v>
      </c>
      <c r="S5" s="698"/>
    </row>
    <row r="6" spans="1:19" ht="16.2" thickBot="1" x14ac:dyDescent="0.35">
      <c r="A6" s="816" t="s">
        <v>298</v>
      </c>
      <c r="B6" s="817"/>
      <c r="C6" s="818" t="s">
        <v>299</v>
      </c>
      <c r="D6" s="818"/>
      <c r="E6" s="818"/>
      <c r="F6" s="680" t="s">
        <v>300</v>
      </c>
      <c r="G6" s="680"/>
      <c r="H6" s="680"/>
      <c r="I6" s="680"/>
      <c r="J6" s="680" t="s">
        <v>301</v>
      </c>
      <c r="K6" s="680"/>
      <c r="L6" s="173">
        <v>1</v>
      </c>
      <c r="M6" s="735" t="s">
        <v>302</v>
      </c>
      <c r="N6" s="737"/>
      <c r="O6" s="766">
        <v>1</v>
      </c>
      <c r="P6" s="680"/>
      <c r="Q6" s="172" t="s">
        <v>303</v>
      </c>
      <c r="R6" s="172" t="s">
        <v>441</v>
      </c>
      <c r="S6" s="174" t="s">
        <v>534</v>
      </c>
    </row>
    <row r="7" spans="1:19" ht="15" thickBot="1" x14ac:dyDescent="0.35">
      <c r="A7" s="767" t="s">
        <v>412</v>
      </c>
      <c r="B7" s="757"/>
      <c r="C7" s="742" t="s">
        <v>304</v>
      </c>
      <c r="D7" s="742"/>
      <c r="E7" s="742"/>
      <c r="F7" s="680" t="s">
        <v>50</v>
      </c>
      <c r="G7" s="680"/>
      <c r="H7" s="680"/>
      <c r="I7" s="680"/>
      <c r="J7" s="757" t="s">
        <v>305</v>
      </c>
      <c r="K7" s="757"/>
      <c r="L7" s="757"/>
      <c r="M7" s="680" t="s">
        <v>306</v>
      </c>
      <c r="N7" s="680"/>
      <c r="O7" s="680" t="s">
        <v>307</v>
      </c>
      <c r="P7" s="680"/>
      <c r="Q7" s="680"/>
      <c r="R7" s="680"/>
      <c r="S7" s="681"/>
    </row>
    <row r="8" spans="1:19" ht="15" thickBot="1" x14ac:dyDescent="0.35">
      <c r="A8" s="767"/>
      <c r="B8" s="757"/>
      <c r="C8" s="742" t="s">
        <v>308</v>
      </c>
      <c r="D8" s="742"/>
      <c r="E8" s="742"/>
      <c r="F8" s="175" t="s">
        <v>309</v>
      </c>
      <c r="G8" s="175" t="s">
        <v>310</v>
      </c>
      <c r="H8" s="175" t="s">
        <v>311</v>
      </c>
      <c r="I8" s="175" t="s">
        <v>312</v>
      </c>
      <c r="J8" s="175" t="s">
        <v>313</v>
      </c>
      <c r="K8" s="175" t="s">
        <v>314</v>
      </c>
      <c r="L8" s="175" t="s">
        <v>315</v>
      </c>
      <c r="M8" s="175" t="s">
        <v>316</v>
      </c>
      <c r="N8" s="175" t="s">
        <v>317</v>
      </c>
      <c r="O8" s="175" t="s">
        <v>318</v>
      </c>
      <c r="P8" s="175" t="s">
        <v>319</v>
      </c>
      <c r="Q8" s="175" t="s">
        <v>320</v>
      </c>
      <c r="R8" s="713" t="s">
        <v>321</v>
      </c>
      <c r="S8" s="721"/>
    </row>
    <row r="9" spans="1:19" ht="51.6" customHeight="1" thickBot="1" x14ac:dyDescent="0.35">
      <c r="A9" s="814"/>
      <c r="B9" s="815"/>
      <c r="C9" s="819"/>
      <c r="D9" s="819"/>
      <c r="E9" s="819"/>
      <c r="F9" s="176">
        <v>1</v>
      </c>
      <c r="G9" s="176">
        <v>1</v>
      </c>
      <c r="H9" s="176">
        <v>1</v>
      </c>
      <c r="I9" s="176">
        <v>1</v>
      </c>
      <c r="J9" s="176">
        <v>1</v>
      </c>
      <c r="K9" s="176">
        <v>1</v>
      </c>
      <c r="L9" s="176">
        <v>1</v>
      </c>
      <c r="M9" s="176">
        <v>1</v>
      </c>
      <c r="N9" s="176">
        <v>1</v>
      </c>
      <c r="O9" s="176">
        <v>1</v>
      </c>
      <c r="P9" s="176">
        <v>1</v>
      </c>
      <c r="Q9" s="176">
        <v>1</v>
      </c>
      <c r="R9" s="820">
        <v>1</v>
      </c>
      <c r="S9" s="821"/>
    </row>
    <row r="10" spans="1:19" ht="15.6" thickTop="1" thickBot="1" x14ac:dyDescent="0.35">
      <c r="A10" s="177"/>
      <c r="B10" s="177"/>
      <c r="C10" s="177"/>
      <c r="D10" s="177"/>
      <c r="E10" s="177"/>
      <c r="F10" s="177"/>
      <c r="G10" s="177"/>
      <c r="H10" s="177"/>
      <c r="I10" s="177"/>
      <c r="J10" s="177"/>
      <c r="K10" s="177"/>
      <c r="L10" s="177"/>
      <c r="M10" s="177"/>
      <c r="N10" s="177"/>
      <c r="O10" s="177"/>
      <c r="P10" s="177"/>
      <c r="Q10" s="177"/>
      <c r="R10" s="177"/>
      <c r="S10" s="177"/>
    </row>
    <row r="11" spans="1:19" ht="40.5" customHeight="1" thickTop="1" thickBot="1" x14ac:dyDescent="0.35">
      <c r="A11" s="699" t="s">
        <v>322</v>
      </c>
      <c r="B11" s="700"/>
      <c r="C11" s="740" t="s">
        <v>323</v>
      </c>
      <c r="D11" s="740"/>
      <c r="E11" s="740"/>
      <c r="F11" s="702" t="s">
        <v>324</v>
      </c>
      <c r="G11" s="703"/>
      <c r="H11" s="703"/>
      <c r="I11" s="704"/>
      <c r="J11" s="178" t="s">
        <v>325</v>
      </c>
      <c r="K11" s="702"/>
      <c r="L11" s="703"/>
      <c r="M11" s="703"/>
      <c r="N11" s="704"/>
      <c r="O11" s="178" t="s">
        <v>326</v>
      </c>
      <c r="P11" s="702" t="s">
        <v>442</v>
      </c>
      <c r="Q11" s="703"/>
      <c r="R11" s="703"/>
      <c r="S11" s="741"/>
    </row>
    <row r="12" spans="1:19" ht="32.25" customHeight="1" thickBot="1" x14ac:dyDescent="0.35">
      <c r="A12" s="689" t="s">
        <v>424</v>
      </c>
      <c r="B12" s="680"/>
      <c r="C12" s="680" t="s">
        <v>289</v>
      </c>
      <c r="D12" s="680"/>
      <c r="E12" s="680"/>
      <c r="F12" s="680" t="s">
        <v>436</v>
      </c>
      <c r="G12" s="680"/>
      <c r="H12" s="680"/>
      <c r="I12" s="680" t="s">
        <v>290</v>
      </c>
      <c r="J12" s="680"/>
      <c r="K12" s="680"/>
      <c r="L12" s="680" t="s">
        <v>437</v>
      </c>
      <c r="M12" s="680"/>
      <c r="N12" s="680"/>
      <c r="O12" s="680"/>
      <c r="P12" s="680"/>
      <c r="Q12" s="172" t="s">
        <v>291</v>
      </c>
      <c r="R12" s="680" t="s">
        <v>49</v>
      </c>
      <c r="S12" s="681"/>
    </row>
    <row r="13" spans="1:19" ht="71.25" customHeight="1" thickBot="1" x14ac:dyDescent="0.35">
      <c r="A13" s="689"/>
      <c r="B13" s="680"/>
      <c r="C13" s="680" t="s">
        <v>292</v>
      </c>
      <c r="D13" s="680"/>
      <c r="E13" s="680"/>
      <c r="F13" s="680" t="s">
        <v>327</v>
      </c>
      <c r="G13" s="680"/>
      <c r="H13" s="680"/>
      <c r="I13" s="680"/>
      <c r="J13" s="680"/>
      <c r="K13" s="680"/>
      <c r="L13" s="735" t="s">
        <v>294</v>
      </c>
      <c r="M13" s="737"/>
      <c r="N13" s="680" t="s">
        <v>328</v>
      </c>
      <c r="O13" s="680"/>
      <c r="P13" s="735" t="s">
        <v>296</v>
      </c>
      <c r="Q13" s="737"/>
      <c r="R13" s="680" t="s">
        <v>329</v>
      </c>
      <c r="S13" s="681"/>
    </row>
    <row r="14" spans="1:19" ht="51.75" customHeight="1" thickBot="1" x14ac:dyDescent="0.35">
      <c r="A14" s="738" t="s">
        <v>298</v>
      </c>
      <c r="B14" s="739"/>
      <c r="C14" s="680" t="s">
        <v>299</v>
      </c>
      <c r="D14" s="680"/>
      <c r="E14" s="680"/>
      <c r="F14" s="680" t="s">
        <v>330</v>
      </c>
      <c r="G14" s="680"/>
      <c r="H14" s="680"/>
      <c r="I14" s="680"/>
      <c r="J14" s="680" t="s">
        <v>301</v>
      </c>
      <c r="K14" s="680"/>
      <c r="L14" s="146" t="s">
        <v>448</v>
      </c>
      <c r="M14" s="735" t="s">
        <v>302</v>
      </c>
      <c r="N14" s="737"/>
      <c r="O14" s="766">
        <v>1</v>
      </c>
      <c r="P14" s="680"/>
      <c r="Q14" s="172" t="s">
        <v>303</v>
      </c>
      <c r="R14" s="436" t="s">
        <v>440</v>
      </c>
      <c r="S14" s="174" t="s">
        <v>535</v>
      </c>
    </row>
    <row r="15" spans="1:19" ht="15.75" customHeight="1" thickBot="1" x14ac:dyDescent="0.35">
      <c r="A15" s="689" t="s">
        <v>424</v>
      </c>
      <c r="B15" s="680"/>
      <c r="C15" s="680" t="s">
        <v>304</v>
      </c>
      <c r="D15" s="680"/>
      <c r="E15" s="680"/>
      <c r="F15" s="680" t="s">
        <v>58</v>
      </c>
      <c r="G15" s="680"/>
      <c r="H15" s="680"/>
      <c r="I15" s="680"/>
      <c r="J15" s="680" t="s">
        <v>305</v>
      </c>
      <c r="K15" s="680"/>
      <c r="L15" s="680"/>
      <c r="M15" s="680" t="s">
        <v>58</v>
      </c>
      <c r="N15" s="680"/>
      <c r="O15" s="680" t="s">
        <v>307</v>
      </c>
      <c r="P15" s="680"/>
      <c r="Q15" s="680"/>
      <c r="R15" s="680"/>
      <c r="S15" s="681"/>
    </row>
    <row r="16" spans="1:19" ht="15" thickBot="1" x14ac:dyDescent="0.35">
      <c r="A16" s="689"/>
      <c r="B16" s="680"/>
      <c r="C16" s="680" t="s">
        <v>308</v>
      </c>
      <c r="D16" s="680"/>
      <c r="E16" s="680"/>
      <c r="F16" s="175" t="s">
        <v>309</v>
      </c>
      <c r="G16" s="175" t="s">
        <v>310</v>
      </c>
      <c r="H16" s="175" t="s">
        <v>311</v>
      </c>
      <c r="I16" s="175" t="s">
        <v>312</v>
      </c>
      <c r="J16" s="175" t="s">
        <v>313</v>
      </c>
      <c r="K16" s="175" t="s">
        <v>314</v>
      </c>
      <c r="L16" s="175" t="s">
        <v>315</v>
      </c>
      <c r="M16" s="175" t="s">
        <v>316</v>
      </c>
      <c r="N16" s="175" t="s">
        <v>317</v>
      </c>
      <c r="O16" s="175" t="s">
        <v>318</v>
      </c>
      <c r="P16" s="175" t="s">
        <v>319</v>
      </c>
      <c r="Q16" s="175" t="s">
        <v>320</v>
      </c>
      <c r="R16" s="713" t="s">
        <v>321</v>
      </c>
      <c r="S16" s="721"/>
    </row>
    <row r="17" spans="1:19" ht="48.75" customHeight="1" thickBot="1" x14ac:dyDescent="0.35">
      <c r="A17" s="689"/>
      <c r="B17" s="680"/>
      <c r="C17" s="680"/>
      <c r="D17" s="680"/>
      <c r="E17" s="680"/>
      <c r="F17" s="179">
        <v>0</v>
      </c>
      <c r="G17" s="179">
        <v>0</v>
      </c>
      <c r="H17" s="179">
        <v>0</v>
      </c>
      <c r="I17" s="179">
        <v>0</v>
      </c>
      <c r="J17" s="179">
        <v>0.5</v>
      </c>
      <c r="K17" s="179">
        <v>0</v>
      </c>
      <c r="L17" s="179">
        <v>0.5</v>
      </c>
      <c r="M17" s="179">
        <v>0</v>
      </c>
      <c r="N17" s="179">
        <v>0</v>
      </c>
      <c r="O17" s="179">
        <v>0</v>
      </c>
      <c r="P17" s="179">
        <v>0</v>
      </c>
      <c r="Q17" s="179">
        <v>0</v>
      </c>
      <c r="R17" s="810">
        <v>1</v>
      </c>
      <c r="S17" s="811"/>
    </row>
    <row r="18" spans="1:19" ht="15" thickBot="1" x14ac:dyDescent="0.35">
      <c r="A18" s="724" t="s">
        <v>331</v>
      </c>
      <c r="B18" s="725"/>
      <c r="C18" s="725"/>
      <c r="D18" s="725"/>
      <c r="E18" s="726"/>
      <c r="F18" s="729" t="s">
        <v>332</v>
      </c>
      <c r="G18" s="729"/>
      <c r="H18" s="729" t="s">
        <v>333</v>
      </c>
      <c r="I18" s="729"/>
      <c r="J18" s="729"/>
      <c r="K18" s="729"/>
      <c r="L18" s="729"/>
      <c r="M18" s="729"/>
      <c r="N18" s="729"/>
      <c r="O18" s="729"/>
      <c r="P18" s="729"/>
      <c r="Q18" s="729"/>
      <c r="R18" s="729"/>
      <c r="S18" s="730"/>
    </row>
    <row r="19" spans="1:19" ht="15" thickBot="1" x14ac:dyDescent="0.35">
      <c r="A19" s="760"/>
      <c r="B19" s="761"/>
      <c r="C19" s="761"/>
      <c r="D19" s="761"/>
      <c r="E19" s="762"/>
      <c r="F19" s="180" t="s">
        <v>334</v>
      </c>
      <c r="G19" s="175" t="s">
        <v>245</v>
      </c>
      <c r="H19" s="713" t="s">
        <v>91</v>
      </c>
      <c r="I19" s="713"/>
      <c r="J19" s="713" t="s">
        <v>109</v>
      </c>
      <c r="K19" s="713"/>
      <c r="L19" s="713" t="s">
        <v>134</v>
      </c>
      <c r="M19" s="713"/>
      <c r="N19" s="713" t="s">
        <v>335</v>
      </c>
      <c r="O19" s="713"/>
      <c r="P19" s="713" t="s">
        <v>336</v>
      </c>
      <c r="Q19" s="713"/>
      <c r="R19" s="713" t="s">
        <v>337</v>
      </c>
      <c r="S19" s="721"/>
    </row>
    <row r="20" spans="1:19" ht="15" thickBot="1" x14ac:dyDescent="0.35">
      <c r="A20" s="172">
        <v>1.1000000000000001</v>
      </c>
      <c r="B20" s="757" t="str">
        <f>[1]MIR!C2</f>
        <v>Resumen Narrativo</v>
      </c>
      <c r="C20" s="757"/>
      <c r="D20" s="757"/>
      <c r="E20" s="757"/>
      <c r="F20" s="491" t="s">
        <v>253</v>
      </c>
      <c r="G20" s="491" t="s">
        <v>255</v>
      </c>
      <c r="H20" s="755"/>
      <c r="I20" s="742"/>
      <c r="J20" s="755"/>
      <c r="K20" s="742"/>
      <c r="L20" s="742"/>
      <c r="M20" s="742"/>
      <c r="N20" s="742"/>
      <c r="O20" s="742"/>
      <c r="P20" s="742"/>
      <c r="Q20" s="742"/>
      <c r="R20" s="516">
        <v>116360</v>
      </c>
      <c r="S20" s="182"/>
    </row>
    <row r="21" spans="1:19" ht="15" thickBot="1" x14ac:dyDescent="0.35">
      <c r="A21" s="744" t="s">
        <v>338</v>
      </c>
      <c r="B21" s="745"/>
      <c r="C21" s="769">
        <v>2</v>
      </c>
      <c r="D21" s="770"/>
      <c r="E21" s="770"/>
      <c r="F21" s="770"/>
      <c r="G21" s="770"/>
      <c r="H21" s="770"/>
      <c r="I21" s="771"/>
      <c r="J21" s="807" t="s">
        <v>339</v>
      </c>
      <c r="K21" s="808"/>
      <c r="L21" s="808"/>
      <c r="M21" s="809"/>
      <c r="N21" s="652" t="s">
        <v>432</v>
      </c>
      <c r="O21" s="653"/>
      <c r="P21" s="653"/>
      <c r="Q21" s="653"/>
      <c r="R21" s="653"/>
      <c r="S21" s="654"/>
    </row>
    <row r="22" spans="1:19" ht="15" thickTop="1" x14ac:dyDescent="0.3">
      <c r="A22" s="183"/>
      <c r="B22" s="183"/>
      <c r="C22" s="184"/>
      <c r="D22" s="184"/>
      <c r="E22" s="184"/>
      <c r="F22" s="184"/>
      <c r="G22" s="184"/>
      <c r="H22" s="184"/>
      <c r="I22" s="184"/>
      <c r="J22" s="183"/>
      <c r="K22" s="183"/>
      <c r="L22" s="183"/>
      <c r="M22" s="183"/>
      <c r="N22" s="185"/>
      <c r="O22" s="185"/>
      <c r="P22" s="185"/>
      <c r="Q22" s="185"/>
      <c r="R22" s="185"/>
      <c r="S22" s="185"/>
    </row>
    <row r="23" spans="1:19" x14ac:dyDescent="0.3">
      <c r="A23" s="183"/>
      <c r="B23" s="183"/>
      <c r="C23" s="184"/>
      <c r="D23" s="184"/>
      <c r="E23" s="184"/>
      <c r="F23" s="184"/>
      <c r="G23" s="184"/>
      <c r="H23" s="184"/>
      <c r="I23" s="184"/>
      <c r="J23" s="183"/>
      <c r="K23" s="183"/>
      <c r="L23" s="183"/>
      <c r="M23" s="183"/>
      <c r="N23" s="185"/>
      <c r="O23" s="185"/>
      <c r="P23" s="185"/>
      <c r="Q23" s="185"/>
      <c r="R23" s="185"/>
      <c r="S23" s="185"/>
    </row>
    <row r="24" spans="1:19" ht="15.6" hidden="1" thickTop="1" thickBot="1" x14ac:dyDescent="0.35">
      <c r="A24" s="812" t="s">
        <v>341</v>
      </c>
      <c r="B24" s="813"/>
      <c r="C24" s="740" t="s">
        <v>323</v>
      </c>
      <c r="D24" s="740"/>
      <c r="E24" s="740"/>
      <c r="F24" s="702"/>
      <c r="G24" s="703"/>
      <c r="H24" s="703"/>
      <c r="I24" s="704"/>
      <c r="J24" s="178" t="s">
        <v>325</v>
      </c>
      <c r="K24" s="702"/>
      <c r="L24" s="703"/>
      <c r="M24" s="703"/>
      <c r="N24" s="704"/>
      <c r="O24" s="178" t="s">
        <v>326</v>
      </c>
      <c r="P24" s="702"/>
      <c r="Q24" s="703"/>
      <c r="R24" s="703"/>
      <c r="S24" s="741"/>
    </row>
    <row r="25" spans="1:19" ht="30.75" hidden="1" customHeight="1" thickBot="1" x14ac:dyDescent="0.35">
      <c r="A25" s="689" t="s">
        <v>67</v>
      </c>
      <c r="B25" s="680"/>
      <c r="C25" s="680" t="s">
        <v>289</v>
      </c>
      <c r="D25" s="680"/>
      <c r="E25" s="680"/>
      <c r="F25" s="680" t="s">
        <v>342</v>
      </c>
      <c r="G25" s="680"/>
      <c r="H25" s="680"/>
      <c r="I25" s="680" t="s">
        <v>290</v>
      </c>
      <c r="J25" s="680"/>
      <c r="K25" s="680"/>
      <c r="L25" s="680" t="s">
        <v>343</v>
      </c>
      <c r="M25" s="680"/>
      <c r="N25" s="680"/>
      <c r="O25" s="680"/>
      <c r="P25" s="680"/>
      <c r="Q25" s="172" t="s">
        <v>291</v>
      </c>
      <c r="R25" s="680" t="s">
        <v>49</v>
      </c>
      <c r="S25" s="681"/>
    </row>
    <row r="26" spans="1:19" ht="36" hidden="1" customHeight="1" thickBot="1" x14ac:dyDescent="0.35">
      <c r="A26" s="689"/>
      <c r="B26" s="680"/>
      <c r="C26" s="680" t="s">
        <v>292</v>
      </c>
      <c r="D26" s="680"/>
      <c r="E26" s="680"/>
      <c r="F26" s="680" t="s">
        <v>344</v>
      </c>
      <c r="G26" s="680"/>
      <c r="H26" s="680"/>
      <c r="I26" s="680"/>
      <c r="J26" s="680"/>
      <c r="K26" s="680"/>
      <c r="L26" s="735" t="s">
        <v>294</v>
      </c>
      <c r="M26" s="737"/>
      <c r="N26" s="680" t="s">
        <v>345</v>
      </c>
      <c r="O26" s="680"/>
      <c r="P26" s="735" t="s">
        <v>296</v>
      </c>
      <c r="Q26" s="737"/>
      <c r="R26" s="680" t="s">
        <v>346</v>
      </c>
      <c r="S26" s="681"/>
    </row>
    <row r="27" spans="1:19" ht="24" hidden="1" thickBot="1" x14ac:dyDescent="0.35">
      <c r="A27" s="738" t="s">
        <v>298</v>
      </c>
      <c r="B27" s="739"/>
      <c r="C27" s="680" t="s">
        <v>299</v>
      </c>
      <c r="D27" s="680"/>
      <c r="E27" s="680"/>
      <c r="F27" s="680" t="s">
        <v>347</v>
      </c>
      <c r="G27" s="680"/>
      <c r="H27" s="680"/>
      <c r="I27" s="680"/>
      <c r="J27" s="680" t="s">
        <v>301</v>
      </c>
      <c r="K27" s="680"/>
      <c r="L27" s="146" t="s">
        <v>392</v>
      </c>
      <c r="M27" s="735" t="s">
        <v>302</v>
      </c>
      <c r="N27" s="737"/>
      <c r="O27" s="766">
        <v>1</v>
      </c>
      <c r="P27" s="680"/>
      <c r="Q27" s="172" t="s">
        <v>303</v>
      </c>
      <c r="R27" s="172" t="s">
        <v>51</v>
      </c>
      <c r="S27" s="174" t="s">
        <v>391</v>
      </c>
    </row>
    <row r="28" spans="1:19" ht="15" hidden="1" thickBot="1" x14ac:dyDescent="0.35">
      <c r="A28" s="689" t="s">
        <v>67</v>
      </c>
      <c r="B28" s="680"/>
      <c r="C28" s="680" t="s">
        <v>304</v>
      </c>
      <c r="D28" s="680"/>
      <c r="E28" s="680"/>
      <c r="F28" s="680" t="s">
        <v>58</v>
      </c>
      <c r="G28" s="680"/>
      <c r="H28" s="680"/>
      <c r="I28" s="680"/>
      <c r="J28" s="680" t="s">
        <v>305</v>
      </c>
      <c r="K28" s="680"/>
      <c r="L28" s="680"/>
      <c r="M28" s="680" t="s">
        <v>58</v>
      </c>
      <c r="N28" s="680"/>
      <c r="O28" s="680" t="s">
        <v>307</v>
      </c>
      <c r="P28" s="680"/>
      <c r="Q28" s="680"/>
      <c r="R28" s="680"/>
      <c r="S28" s="681"/>
    </row>
    <row r="29" spans="1:19" ht="15" hidden="1" thickBot="1" x14ac:dyDescent="0.35">
      <c r="A29" s="689"/>
      <c r="B29" s="680"/>
      <c r="C29" s="680" t="s">
        <v>308</v>
      </c>
      <c r="D29" s="680"/>
      <c r="E29" s="680"/>
      <c r="F29" s="175" t="s">
        <v>309</v>
      </c>
      <c r="G29" s="175" t="s">
        <v>310</v>
      </c>
      <c r="H29" s="175" t="s">
        <v>311</v>
      </c>
      <c r="I29" s="175" t="s">
        <v>312</v>
      </c>
      <c r="J29" s="175" t="s">
        <v>313</v>
      </c>
      <c r="K29" s="175" t="s">
        <v>314</v>
      </c>
      <c r="L29" s="175" t="s">
        <v>315</v>
      </c>
      <c r="M29" s="175" t="s">
        <v>316</v>
      </c>
      <c r="N29" s="175" t="s">
        <v>317</v>
      </c>
      <c r="O29" s="175" t="s">
        <v>318</v>
      </c>
      <c r="P29" s="175" t="s">
        <v>319</v>
      </c>
      <c r="Q29" s="175" t="s">
        <v>320</v>
      </c>
      <c r="R29" s="713" t="s">
        <v>321</v>
      </c>
      <c r="S29" s="721"/>
    </row>
    <row r="30" spans="1:19" ht="26.25" hidden="1" customHeight="1" thickBot="1" x14ac:dyDescent="0.35">
      <c r="A30" s="689"/>
      <c r="B30" s="680"/>
      <c r="C30" s="680"/>
      <c r="D30" s="680"/>
      <c r="E30" s="680"/>
      <c r="F30" s="179">
        <v>0</v>
      </c>
      <c r="G30" s="179">
        <v>0</v>
      </c>
      <c r="H30" s="179">
        <v>0</v>
      </c>
      <c r="I30" s="179">
        <v>1</v>
      </c>
      <c r="J30" s="179">
        <v>0</v>
      </c>
      <c r="K30" s="179">
        <v>0</v>
      </c>
      <c r="L30" s="179">
        <v>0.5</v>
      </c>
      <c r="M30" s="179">
        <v>0</v>
      </c>
      <c r="N30" s="179">
        <v>0</v>
      </c>
      <c r="O30" s="179">
        <v>0</v>
      </c>
      <c r="P30" s="179">
        <v>0</v>
      </c>
      <c r="Q30" s="179">
        <v>0</v>
      </c>
      <c r="R30" s="810">
        <v>1</v>
      </c>
      <c r="S30" s="811"/>
    </row>
    <row r="31" spans="1:19" ht="15" hidden="1" thickBot="1" x14ac:dyDescent="0.35">
      <c r="A31" s="724" t="s">
        <v>331</v>
      </c>
      <c r="B31" s="725"/>
      <c r="C31" s="725"/>
      <c r="D31" s="725"/>
      <c r="E31" s="726"/>
      <c r="F31" s="729" t="s">
        <v>332</v>
      </c>
      <c r="G31" s="729"/>
      <c r="H31" s="729" t="s">
        <v>333</v>
      </c>
      <c r="I31" s="729"/>
      <c r="J31" s="729"/>
      <c r="K31" s="729"/>
      <c r="L31" s="729"/>
      <c r="M31" s="729"/>
      <c r="N31" s="729"/>
      <c r="O31" s="729"/>
      <c r="P31" s="729"/>
      <c r="Q31" s="729"/>
      <c r="R31" s="729"/>
      <c r="S31" s="730"/>
    </row>
    <row r="32" spans="1:19" ht="15" hidden="1" thickBot="1" x14ac:dyDescent="0.35">
      <c r="A32" s="760"/>
      <c r="B32" s="761"/>
      <c r="C32" s="761"/>
      <c r="D32" s="761"/>
      <c r="E32" s="762"/>
      <c r="F32" s="180" t="s">
        <v>334</v>
      </c>
      <c r="G32" s="175" t="s">
        <v>245</v>
      </c>
      <c r="H32" s="713" t="s">
        <v>91</v>
      </c>
      <c r="I32" s="713"/>
      <c r="J32" s="713" t="s">
        <v>109</v>
      </c>
      <c r="K32" s="713"/>
      <c r="L32" s="713" t="s">
        <v>134</v>
      </c>
      <c r="M32" s="713"/>
      <c r="N32" s="713" t="s">
        <v>335</v>
      </c>
      <c r="O32" s="713"/>
      <c r="P32" s="713" t="s">
        <v>336</v>
      </c>
      <c r="Q32" s="713"/>
      <c r="R32" s="713" t="s">
        <v>337</v>
      </c>
      <c r="S32" s="721"/>
    </row>
    <row r="33" spans="1:19" ht="63" hidden="1" thickBot="1" x14ac:dyDescent="0.35">
      <c r="A33" s="172">
        <v>1.1000000000000001</v>
      </c>
      <c r="B33" s="757" t="s">
        <v>68</v>
      </c>
      <c r="C33" s="757"/>
      <c r="D33" s="757"/>
      <c r="E33" s="757"/>
      <c r="F33" s="181" t="s">
        <v>248</v>
      </c>
      <c r="G33" s="181" t="s">
        <v>378</v>
      </c>
      <c r="H33" s="755"/>
      <c r="I33" s="742"/>
      <c r="J33" s="755"/>
      <c r="K33" s="742"/>
      <c r="L33" s="742"/>
      <c r="M33" s="742"/>
      <c r="N33" s="742"/>
      <c r="O33" s="742"/>
      <c r="P33" s="742"/>
      <c r="Q33" s="742"/>
      <c r="R33" s="186" t="s">
        <v>223</v>
      </c>
      <c r="S33" s="182">
        <v>102000</v>
      </c>
    </row>
    <row r="34" spans="1:19" ht="15" hidden="1" thickBot="1" x14ac:dyDescent="0.35">
      <c r="A34" s="744" t="s">
        <v>338</v>
      </c>
      <c r="B34" s="745"/>
      <c r="C34" s="769">
        <v>2</v>
      </c>
      <c r="D34" s="770"/>
      <c r="E34" s="770"/>
      <c r="F34" s="770"/>
      <c r="G34" s="770"/>
      <c r="H34" s="770"/>
      <c r="I34" s="771"/>
      <c r="J34" s="807" t="s">
        <v>339</v>
      </c>
      <c r="K34" s="808"/>
      <c r="L34" s="808"/>
      <c r="M34" s="809"/>
      <c r="N34" s="652" t="s">
        <v>340</v>
      </c>
      <c r="O34" s="653"/>
      <c r="P34" s="653"/>
      <c r="Q34" s="653"/>
      <c r="R34" s="653"/>
      <c r="S34" s="654"/>
    </row>
    <row r="35" spans="1:19" x14ac:dyDescent="0.3">
      <c r="A35" s="183"/>
      <c r="B35" s="183"/>
      <c r="C35" s="184"/>
      <c r="D35" s="184"/>
      <c r="E35" s="184"/>
      <c r="F35" s="184"/>
      <c r="G35" s="184"/>
      <c r="H35" s="184"/>
      <c r="I35" s="184"/>
      <c r="J35" s="183"/>
      <c r="K35" s="183"/>
      <c r="L35" s="183"/>
      <c r="M35" s="183"/>
      <c r="N35" s="185"/>
      <c r="O35" s="185"/>
      <c r="P35" s="185"/>
      <c r="Q35" s="185"/>
      <c r="R35" s="185"/>
      <c r="S35" s="185"/>
    </row>
    <row r="36" spans="1:19" ht="15" thickBot="1" x14ac:dyDescent="0.35">
      <c r="A36" s="177"/>
      <c r="B36" s="177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77"/>
      <c r="Q36" s="177"/>
      <c r="R36" s="177"/>
      <c r="S36" s="177"/>
    </row>
    <row r="37" spans="1:19" ht="15.6" thickTop="1" thickBot="1" x14ac:dyDescent="0.35">
      <c r="A37" s="699" t="s">
        <v>431</v>
      </c>
      <c r="B37" s="700"/>
      <c r="C37" s="798" t="s">
        <v>323</v>
      </c>
      <c r="D37" s="799"/>
      <c r="E37" s="800"/>
      <c r="F37" s="702"/>
      <c r="G37" s="703"/>
      <c r="H37" s="703"/>
      <c r="I37" s="704"/>
      <c r="J37" s="178" t="s">
        <v>325</v>
      </c>
      <c r="K37" s="702"/>
      <c r="L37" s="703"/>
      <c r="M37" s="703"/>
      <c r="N37" s="704"/>
      <c r="O37" s="178" t="s">
        <v>326</v>
      </c>
      <c r="P37" s="702"/>
      <c r="Q37" s="703"/>
      <c r="R37" s="703"/>
      <c r="S37" s="741"/>
    </row>
    <row r="38" spans="1:19" ht="32.25" customHeight="1" thickBot="1" x14ac:dyDescent="0.35">
      <c r="A38" s="803" t="s">
        <v>69</v>
      </c>
      <c r="B38" s="804"/>
      <c r="C38" s="763" t="s">
        <v>289</v>
      </c>
      <c r="D38" s="764"/>
      <c r="E38" s="765"/>
      <c r="F38" s="763" t="s">
        <v>72</v>
      </c>
      <c r="G38" s="764"/>
      <c r="H38" s="765"/>
      <c r="I38" s="763" t="s">
        <v>290</v>
      </c>
      <c r="J38" s="764"/>
      <c r="K38" s="765"/>
      <c r="L38" s="763" t="s">
        <v>72</v>
      </c>
      <c r="M38" s="764"/>
      <c r="N38" s="764"/>
      <c r="O38" s="764"/>
      <c r="P38" s="765"/>
      <c r="Q38" s="172" t="s">
        <v>291</v>
      </c>
      <c r="R38" s="763" t="s">
        <v>348</v>
      </c>
      <c r="S38" s="780"/>
    </row>
    <row r="39" spans="1:19" ht="35.25" customHeight="1" thickBot="1" x14ac:dyDescent="0.35">
      <c r="A39" s="805"/>
      <c r="B39" s="806"/>
      <c r="C39" s="763" t="s">
        <v>292</v>
      </c>
      <c r="D39" s="764"/>
      <c r="E39" s="765"/>
      <c r="F39" s="763" t="s">
        <v>79</v>
      </c>
      <c r="G39" s="764"/>
      <c r="H39" s="764"/>
      <c r="I39" s="764"/>
      <c r="J39" s="764"/>
      <c r="K39" s="765"/>
      <c r="L39" s="735" t="s">
        <v>294</v>
      </c>
      <c r="M39" s="737"/>
      <c r="N39" s="763" t="s">
        <v>349</v>
      </c>
      <c r="O39" s="765"/>
      <c r="P39" s="763" t="s">
        <v>296</v>
      </c>
      <c r="Q39" s="765"/>
      <c r="R39" s="763" t="s">
        <v>350</v>
      </c>
      <c r="S39" s="780"/>
    </row>
    <row r="40" spans="1:19" ht="27.6" customHeight="1" thickBot="1" x14ac:dyDescent="0.35">
      <c r="A40" s="738" t="s">
        <v>298</v>
      </c>
      <c r="B40" s="739"/>
      <c r="C40" s="763" t="s">
        <v>299</v>
      </c>
      <c r="D40" s="764"/>
      <c r="E40" s="765"/>
      <c r="F40" s="763" t="s">
        <v>351</v>
      </c>
      <c r="G40" s="764"/>
      <c r="H40" s="764"/>
      <c r="I40" s="765"/>
      <c r="J40" s="763" t="s">
        <v>301</v>
      </c>
      <c r="K40" s="765"/>
      <c r="L40" s="172">
        <v>12000</v>
      </c>
      <c r="M40" s="763" t="s">
        <v>302</v>
      </c>
      <c r="N40" s="765"/>
      <c r="O40" s="801">
        <v>1</v>
      </c>
      <c r="P40" s="802"/>
      <c r="Q40" s="172" t="s">
        <v>303</v>
      </c>
      <c r="R40" s="436" t="s">
        <v>440</v>
      </c>
      <c r="S40" s="174" t="s">
        <v>534</v>
      </c>
    </row>
    <row r="41" spans="1:19" ht="15" thickBot="1" x14ac:dyDescent="0.35">
      <c r="A41" s="794" t="s">
        <v>69</v>
      </c>
      <c r="B41" s="783"/>
      <c r="C41" s="763" t="s">
        <v>304</v>
      </c>
      <c r="D41" s="764"/>
      <c r="E41" s="765"/>
      <c r="F41" s="763" t="s">
        <v>50</v>
      </c>
      <c r="G41" s="764"/>
      <c r="H41" s="764"/>
      <c r="I41" s="765"/>
      <c r="J41" s="763" t="s">
        <v>305</v>
      </c>
      <c r="K41" s="764"/>
      <c r="L41" s="765"/>
      <c r="M41" s="763" t="s">
        <v>50</v>
      </c>
      <c r="N41" s="765"/>
      <c r="O41" s="763" t="s">
        <v>307</v>
      </c>
      <c r="P41" s="764"/>
      <c r="Q41" s="765"/>
      <c r="R41" s="763"/>
      <c r="S41" s="780"/>
    </row>
    <row r="42" spans="1:19" ht="15" thickBot="1" x14ac:dyDescent="0.35">
      <c r="A42" s="795"/>
      <c r="B42" s="796"/>
      <c r="C42" s="781" t="s">
        <v>308</v>
      </c>
      <c r="D42" s="782"/>
      <c r="E42" s="783"/>
      <c r="F42" s="175" t="s">
        <v>309</v>
      </c>
      <c r="G42" s="175" t="s">
        <v>310</v>
      </c>
      <c r="H42" s="175" t="s">
        <v>311</v>
      </c>
      <c r="I42" s="175" t="s">
        <v>312</v>
      </c>
      <c r="J42" s="175" t="s">
        <v>313</v>
      </c>
      <c r="K42" s="175" t="s">
        <v>314</v>
      </c>
      <c r="L42" s="175" t="s">
        <v>315</v>
      </c>
      <c r="M42" s="175" t="s">
        <v>316</v>
      </c>
      <c r="N42" s="175" t="s">
        <v>317</v>
      </c>
      <c r="O42" s="175" t="s">
        <v>318</v>
      </c>
      <c r="P42" s="175" t="s">
        <v>319</v>
      </c>
      <c r="Q42" s="175" t="s">
        <v>320</v>
      </c>
      <c r="R42" s="719" t="s">
        <v>321</v>
      </c>
      <c r="S42" s="787"/>
    </row>
    <row r="43" spans="1:19" ht="31.5" customHeight="1" thickBot="1" x14ac:dyDescent="0.35">
      <c r="A43" s="797"/>
      <c r="B43" s="786"/>
      <c r="C43" s="784"/>
      <c r="D43" s="785"/>
      <c r="E43" s="786"/>
      <c r="F43" s="187">
        <v>8.3299999999999999E-2</v>
      </c>
      <c r="G43" s="187">
        <v>8.3299999999999999E-2</v>
      </c>
      <c r="H43" s="187">
        <v>8.3299999999999999E-2</v>
      </c>
      <c r="I43" s="187">
        <v>8.3299999999999999E-2</v>
      </c>
      <c r="J43" s="187">
        <v>8.3299999999999999E-2</v>
      </c>
      <c r="K43" s="187">
        <v>8.3299999999999999E-2</v>
      </c>
      <c r="L43" s="187">
        <v>8.3299999999999999E-2</v>
      </c>
      <c r="M43" s="187">
        <v>8.3299999999999999E-2</v>
      </c>
      <c r="N43" s="187">
        <v>8.3299999999999999E-2</v>
      </c>
      <c r="O43" s="187">
        <v>8.3299999999999999E-2</v>
      </c>
      <c r="P43" s="187">
        <v>8.3299999999999999E-2</v>
      </c>
      <c r="Q43" s="187">
        <v>8.3299999999999999E-2</v>
      </c>
      <c r="R43" s="788">
        <v>1</v>
      </c>
      <c r="S43" s="789"/>
    </row>
    <row r="44" spans="1:19" ht="15" thickBot="1" x14ac:dyDescent="0.35">
      <c r="A44" s="724" t="s">
        <v>331</v>
      </c>
      <c r="B44" s="725"/>
      <c r="C44" s="725"/>
      <c r="D44" s="725"/>
      <c r="E44" s="726"/>
      <c r="F44" s="790" t="s">
        <v>332</v>
      </c>
      <c r="G44" s="791"/>
      <c r="H44" s="790" t="s">
        <v>333</v>
      </c>
      <c r="I44" s="792"/>
      <c r="J44" s="792"/>
      <c r="K44" s="792"/>
      <c r="L44" s="792"/>
      <c r="M44" s="792"/>
      <c r="N44" s="792"/>
      <c r="O44" s="792"/>
      <c r="P44" s="792"/>
      <c r="Q44" s="792"/>
      <c r="R44" s="792"/>
      <c r="S44" s="793"/>
    </row>
    <row r="45" spans="1:19" ht="21" customHeight="1" thickBot="1" x14ac:dyDescent="0.35">
      <c r="A45" s="760"/>
      <c r="B45" s="761"/>
      <c r="C45" s="761"/>
      <c r="D45" s="761"/>
      <c r="E45" s="762"/>
      <c r="F45" s="188" t="s">
        <v>352</v>
      </c>
      <c r="G45" s="188" t="s">
        <v>245</v>
      </c>
      <c r="H45" s="719" t="s">
        <v>156</v>
      </c>
      <c r="I45" s="717"/>
      <c r="J45" s="719" t="s">
        <v>109</v>
      </c>
      <c r="K45" s="717"/>
      <c r="L45" s="719" t="s">
        <v>134</v>
      </c>
      <c r="M45" s="717"/>
      <c r="N45" s="719" t="s">
        <v>335</v>
      </c>
      <c r="O45" s="717"/>
      <c r="P45" s="719" t="s">
        <v>336</v>
      </c>
      <c r="Q45" s="717"/>
      <c r="R45" s="713" t="s">
        <v>337</v>
      </c>
      <c r="S45" s="721"/>
    </row>
    <row r="46" spans="1:19" ht="74.400000000000006" customHeight="1" thickBot="1" x14ac:dyDescent="0.35">
      <c r="A46" s="172">
        <v>2.1</v>
      </c>
      <c r="B46" s="735" t="s">
        <v>536</v>
      </c>
      <c r="C46" s="736"/>
      <c r="D46" s="736"/>
      <c r="E46" s="737"/>
      <c r="F46" s="181" t="s">
        <v>370</v>
      </c>
      <c r="G46" s="181" t="s">
        <v>379</v>
      </c>
      <c r="H46" s="774">
        <v>26000</v>
      </c>
      <c r="I46" s="775"/>
      <c r="J46" s="776"/>
      <c r="K46" s="777"/>
      <c r="L46" s="150"/>
      <c r="M46" s="189"/>
      <c r="N46" s="778"/>
      <c r="O46" s="779"/>
      <c r="P46" s="778"/>
      <c r="Q46" s="779"/>
      <c r="R46" s="172"/>
      <c r="S46" s="190"/>
    </row>
    <row r="47" spans="1:19" ht="15.75" customHeight="1" thickBot="1" x14ac:dyDescent="0.35">
      <c r="A47" s="768"/>
      <c r="B47" s="751"/>
      <c r="C47" s="769">
        <v>1</v>
      </c>
      <c r="D47" s="770"/>
      <c r="E47" s="770"/>
      <c r="F47" s="770"/>
      <c r="G47" s="770"/>
      <c r="H47" s="770"/>
      <c r="I47" s="771"/>
      <c r="J47" s="749" t="s">
        <v>339</v>
      </c>
      <c r="K47" s="750"/>
      <c r="L47" s="750"/>
      <c r="M47" s="751"/>
      <c r="N47" s="652" t="s">
        <v>432</v>
      </c>
      <c r="O47" s="653"/>
      <c r="P47" s="653"/>
      <c r="Q47" s="653"/>
      <c r="R47" s="653"/>
      <c r="S47" s="654"/>
    </row>
    <row r="48" spans="1:19" ht="15" thickTop="1" x14ac:dyDescent="0.3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  <c r="N48" s="177"/>
      <c r="O48" s="177"/>
      <c r="P48" s="177"/>
      <c r="Q48" s="177"/>
      <c r="R48" s="177"/>
      <c r="S48" s="177"/>
    </row>
    <row r="49" spans="1:19" ht="15.6" hidden="1" thickTop="1" thickBot="1" x14ac:dyDescent="0.35">
      <c r="A49" s="772" t="s">
        <v>80</v>
      </c>
      <c r="B49" s="773"/>
      <c r="C49" s="740" t="s">
        <v>323</v>
      </c>
      <c r="D49" s="740"/>
      <c r="E49" s="740"/>
      <c r="F49" s="702"/>
      <c r="G49" s="703"/>
      <c r="H49" s="703"/>
      <c r="I49" s="704"/>
      <c r="J49" s="178" t="s">
        <v>325</v>
      </c>
      <c r="K49" s="702"/>
      <c r="L49" s="703"/>
      <c r="M49" s="703"/>
      <c r="N49" s="704"/>
      <c r="O49" s="178" t="s">
        <v>326</v>
      </c>
      <c r="P49" s="702"/>
      <c r="Q49" s="703"/>
      <c r="R49" s="703"/>
      <c r="S49" s="741"/>
    </row>
    <row r="50" spans="1:19" ht="15" hidden="1" thickBot="1" x14ac:dyDescent="0.35">
      <c r="A50" s="767" t="s">
        <v>81</v>
      </c>
      <c r="B50" s="757"/>
      <c r="C50" s="680" t="s">
        <v>289</v>
      </c>
      <c r="D50" s="680"/>
      <c r="E50" s="680"/>
      <c r="F50" s="680" t="s">
        <v>82</v>
      </c>
      <c r="G50" s="680"/>
      <c r="H50" s="680"/>
      <c r="I50" s="680" t="s">
        <v>290</v>
      </c>
      <c r="J50" s="680"/>
      <c r="K50" s="680"/>
      <c r="L50" s="680" t="s">
        <v>354</v>
      </c>
      <c r="M50" s="680"/>
      <c r="N50" s="680"/>
      <c r="O50" s="680"/>
      <c r="P50" s="680"/>
      <c r="Q50" s="172" t="s">
        <v>291</v>
      </c>
      <c r="R50" s="680" t="s">
        <v>49</v>
      </c>
      <c r="S50" s="681"/>
    </row>
    <row r="51" spans="1:19" ht="29.25" hidden="1" customHeight="1" thickBot="1" x14ac:dyDescent="0.35">
      <c r="A51" s="767"/>
      <c r="B51" s="757"/>
      <c r="C51" s="680" t="s">
        <v>292</v>
      </c>
      <c r="D51" s="680"/>
      <c r="E51" s="680"/>
      <c r="F51" s="680" t="s">
        <v>355</v>
      </c>
      <c r="G51" s="680"/>
      <c r="H51" s="680"/>
      <c r="I51" s="680"/>
      <c r="J51" s="680"/>
      <c r="K51" s="680"/>
      <c r="L51" s="735" t="s">
        <v>294</v>
      </c>
      <c r="M51" s="737"/>
      <c r="N51" s="680" t="s">
        <v>356</v>
      </c>
      <c r="O51" s="680"/>
      <c r="P51" s="735" t="s">
        <v>296</v>
      </c>
      <c r="Q51" s="737"/>
      <c r="R51" s="680" t="s">
        <v>357</v>
      </c>
      <c r="S51" s="681"/>
    </row>
    <row r="52" spans="1:19" ht="24" hidden="1" thickBot="1" x14ac:dyDescent="0.35">
      <c r="A52" s="738" t="s">
        <v>298</v>
      </c>
      <c r="B52" s="739"/>
      <c r="C52" s="680" t="s">
        <v>299</v>
      </c>
      <c r="D52" s="680"/>
      <c r="E52" s="680"/>
      <c r="F52" s="680" t="s">
        <v>358</v>
      </c>
      <c r="G52" s="680"/>
      <c r="H52" s="680"/>
      <c r="I52" s="680"/>
      <c r="J52" s="735" t="s">
        <v>301</v>
      </c>
      <c r="K52" s="737"/>
      <c r="L52" s="173">
        <v>1</v>
      </c>
      <c r="M52" s="735" t="s">
        <v>302</v>
      </c>
      <c r="N52" s="737"/>
      <c r="O52" s="766">
        <v>1</v>
      </c>
      <c r="P52" s="680"/>
      <c r="Q52" s="172" t="s">
        <v>303</v>
      </c>
      <c r="R52" s="172" t="s">
        <v>51</v>
      </c>
      <c r="S52" s="174" t="s">
        <v>390</v>
      </c>
    </row>
    <row r="53" spans="1:19" ht="15" hidden="1" thickBot="1" x14ac:dyDescent="0.35">
      <c r="A53" s="689" t="s">
        <v>81</v>
      </c>
      <c r="B53" s="680"/>
      <c r="C53" s="680" t="s">
        <v>304</v>
      </c>
      <c r="D53" s="680"/>
      <c r="E53" s="680"/>
      <c r="F53" s="763" t="s">
        <v>50</v>
      </c>
      <c r="G53" s="764"/>
      <c r="H53" s="764"/>
      <c r="I53" s="765"/>
      <c r="J53" s="735" t="s">
        <v>305</v>
      </c>
      <c r="K53" s="736"/>
      <c r="L53" s="737"/>
      <c r="M53" s="680" t="s">
        <v>58</v>
      </c>
      <c r="N53" s="680"/>
      <c r="O53" s="735" t="s">
        <v>307</v>
      </c>
      <c r="P53" s="736"/>
      <c r="Q53" s="737"/>
      <c r="R53" s="680"/>
      <c r="S53" s="681"/>
    </row>
    <row r="54" spans="1:19" ht="15" hidden="1" thickBot="1" x14ac:dyDescent="0.35">
      <c r="A54" s="689"/>
      <c r="B54" s="680"/>
      <c r="C54" s="680" t="s">
        <v>308</v>
      </c>
      <c r="D54" s="680"/>
      <c r="E54" s="680"/>
      <c r="F54" s="175" t="s">
        <v>309</v>
      </c>
      <c r="G54" s="175" t="s">
        <v>310</v>
      </c>
      <c r="H54" s="175" t="s">
        <v>311</v>
      </c>
      <c r="I54" s="175" t="s">
        <v>312</v>
      </c>
      <c r="J54" s="175" t="s">
        <v>313</v>
      </c>
      <c r="K54" s="175" t="s">
        <v>314</v>
      </c>
      <c r="L54" s="175" t="s">
        <v>315</v>
      </c>
      <c r="M54" s="175" t="s">
        <v>316</v>
      </c>
      <c r="N54" s="175" t="s">
        <v>317</v>
      </c>
      <c r="O54" s="175" t="s">
        <v>318</v>
      </c>
      <c r="P54" s="175" t="s">
        <v>319</v>
      </c>
      <c r="Q54" s="175" t="s">
        <v>320</v>
      </c>
      <c r="R54" s="713" t="s">
        <v>321</v>
      </c>
      <c r="S54" s="721"/>
    </row>
    <row r="55" spans="1:19" ht="15" hidden="1" thickBot="1" x14ac:dyDescent="0.35">
      <c r="A55" s="689"/>
      <c r="B55" s="680"/>
      <c r="C55" s="680"/>
      <c r="D55" s="680"/>
      <c r="E55" s="680"/>
      <c r="F55" s="179">
        <v>0</v>
      </c>
      <c r="G55" s="187">
        <v>0.5</v>
      </c>
      <c r="H55" s="187"/>
      <c r="I55" s="187"/>
      <c r="J55" s="187"/>
      <c r="K55" s="187">
        <v>0.5</v>
      </c>
      <c r="L55" s="187"/>
      <c r="M55" s="187"/>
      <c r="N55" s="187"/>
      <c r="O55" s="187"/>
      <c r="P55" s="187"/>
      <c r="Q55" s="187"/>
      <c r="R55" s="758">
        <v>1</v>
      </c>
      <c r="S55" s="759"/>
    </row>
    <row r="56" spans="1:19" ht="15" hidden="1" thickBot="1" x14ac:dyDescent="0.35">
      <c r="A56" s="724" t="s">
        <v>331</v>
      </c>
      <c r="B56" s="725"/>
      <c r="C56" s="725"/>
      <c r="D56" s="725"/>
      <c r="E56" s="726"/>
      <c r="F56" s="729" t="s">
        <v>332</v>
      </c>
      <c r="G56" s="729"/>
      <c r="H56" s="729" t="s">
        <v>333</v>
      </c>
      <c r="I56" s="729"/>
      <c r="J56" s="729"/>
      <c r="K56" s="729"/>
      <c r="L56" s="729"/>
      <c r="M56" s="729"/>
      <c r="N56" s="729"/>
      <c r="O56" s="729"/>
      <c r="P56" s="729"/>
      <c r="Q56" s="729"/>
      <c r="R56" s="729"/>
      <c r="S56" s="730"/>
    </row>
    <row r="57" spans="1:19" ht="15.75" hidden="1" customHeight="1" thickBot="1" x14ac:dyDescent="0.35">
      <c r="A57" s="760"/>
      <c r="B57" s="761"/>
      <c r="C57" s="761"/>
      <c r="D57" s="761"/>
      <c r="E57" s="762"/>
      <c r="F57" s="175" t="s">
        <v>352</v>
      </c>
      <c r="G57" s="175" t="s">
        <v>245</v>
      </c>
      <c r="H57" s="713" t="s">
        <v>91</v>
      </c>
      <c r="I57" s="713"/>
      <c r="J57" s="713" t="s">
        <v>109</v>
      </c>
      <c r="K57" s="713"/>
      <c r="L57" s="713" t="s">
        <v>134</v>
      </c>
      <c r="M57" s="713"/>
      <c r="N57" s="713" t="s">
        <v>335</v>
      </c>
      <c r="O57" s="713"/>
      <c r="P57" s="713" t="s">
        <v>336</v>
      </c>
      <c r="Q57" s="713"/>
      <c r="R57" s="713" t="s">
        <v>337</v>
      </c>
      <c r="S57" s="721"/>
    </row>
    <row r="58" spans="1:19" ht="42" hidden="1" customHeight="1" thickBot="1" x14ac:dyDescent="0.35">
      <c r="A58" s="191">
        <v>3.1</v>
      </c>
      <c r="B58" s="680" t="s">
        <v>85</v>
      </c>
      <c r="C58" s="680"/>
      <c r="D58" s="680"/>
      <c r="E58" s="680"/>
      <c r="F58" s="181" t="s">
        <v>248</v>
      </c>
      <c r="G58" s="181" t="s">
        <v>255</v>
      </c>
      <c r="H58" s="755"/>
      <c r="I58" s="742"/>
      <c r="J58" s="756"/>
      <c r="K58" s="757"/>
      <c r="L58" s="192" t="s">
        <v>216</v>
      </c>
      <c r="M58" s="193"/>
      <c r="N58" s="742"/>
      <c r="O58" s="742"/>
      <c r="P58" s="742"/>
      <c r="Q58" s="742"/>
      <c r="R58" s="172" t="s">
        <v>393</v>
      </c>
      <c r="S58" s="174"/>
    </row>
    <row r="59" spans="1:19" ht="15" hidden="1" thickBot="1" x14ac:dyDescent="0.35">
      <c r="A59" s="191"/>
      <c r="B59" s="680"/>
      <c r="C59" s="680"/>
      <c r="D59" s="680"/>
      <c r="E59" s="680"/>
      <c r="F59" s="181"/>
      <c r="G59" s="181"/>
      <c r="H59" s="753"/>
      <c r="I59" s="754"/>
      <c r="J59" s="742"/>
      <c r="K59" s="742"/>
      <c r="L59" s="742"/>
      <c r="M59" s="742"/>
      <c r="N59" s="742"/>
      <c r="O59" s="742"/>
      <c r="P59" s="742"/>
      <c r="Q59" s="742"/>
      <c r="R59" s="742"/>
      <c r="S59" s="743"/>
    </row>
    <row r="60" spans="1:19" ht="16.5" hidden="1" customHeight="1" thickTop="1" thickBot="1" x14ac:dyDescent="0.35">
      <c r="A60" s="744" t="s">
        <v>338</v>
      </c>
      <c r="B60" s="745"/>
      <c r="C60" s="746">
        <v>3</v>
      </c>
      <c r="D60" s="747"/>
      <c r="E60" s="747"/>
      <c r="F60" s="747"/>
      <c r="G60" s="747"/>
      <c r="H60" s="747"/>
      <c r="I60" s="748"/>
      <c r="J60" s="749" t="s">
        <v>339</v>
      </c>
      <c r="K60" s="750"/>
      <c r="L60" s="750"/>
      <c r="M60" s="751"/>
      <c r="N60" s="652" t="s">
        <v>432</v>
      </c>
      <c r="O60" s="653"/>
      <c r="P60" s="653"/>
      <c r="Q60" s="653"/>
      <c r="R60" s="653"/>
      <c r="S60" s="654"/>
    </row>
    <row r="61" spans="1:19" x14ac:dyDescent="0.3">
      <c r="A61" s="177"/>
      <c r="B61" s="177"/>
      <c r="C61" s="177"/>
      <c r="D61" s="177"/>
      <c r="E61" s="177"/>
      <c r="F61" s="177"/>
      <c r="G61" s="177"/>
      <c r="H61" s="177"/>
      <c r="I61" s="177"/>
      <c r="J61" s="177"/>
      <c r="K61" s="177"/>
      <c r="L61" s="177"/>
      <c r="M61" s="177"/>
      <c r="N61" s="177"/>
      <c r="O61" s="177"/>
      <c r="P61" s="177"/>
      <c r="Q61" s="177"/>
      <c r="R61" s="177"/>
      <c r="S61" s="177"/>
    </row>
    <row r="62" spans="1:19" ht="15" thickBot="1" x14ac:dyDescent="0.35">
      <c r="A62" s="752"/>
      <c r="B62" s="752"/>
      <c r="C62" s="752"/>
      <c r="D62" s="752"/>
      <c r="E62" s="752"/>
      <c r="F62" s="752"/>
      <c r="G62" s="752"/>
      <c r="H62" s="752"/>
      <c r="I62" s="752"/>
      <c r="J62" s="752"/>
      <c r="K62" s="752"/>
      <c r="L62" s="752"/>
      <c r="M62" s="752"/>
      <c r="N62" s="752"/>
      <c r="O62" s="752"/>
      <c r="P62" s="752"/>
      <c r="Q62" s="752"/>
      <c r="R62" s="752"/>
      <c r="S62" s="752"/>
    </row>
    <row r="63" spans="1:19" ht="41.25" customHeight="1" thickTop="1" thickBot="1" x14ac:dyDescent="0.35">
      <c r="A63" s="699" t="s">
        <v>433</v>
      </c>
      <c r="B63" s="700"/>
      <c r="C63" s="740" t="s">
        <v>323</v>
      </c>
      <c r="D63" s="740"/>
      <c r="E63" s="740"/>
      <c r="F63" s="702" t="s">
        <v>324</v>
      </c>
      <c r="G63" s="703"/>
      <c r="H63" s="703"/>
      <c r="I63" s="704"/>
      <c r="J63" s="178" t="s">
        <v>325</v>
      </c>
      <c r="K63" s="702"/>
      <c r="L63" s="703"/>
      <c r="M63" s="703"/>
      <c r="N63" s="704"/>
      <c r="O63" s="178" t="s">
        <v>326</v>
      </c>
      <c r="P63" s="702" t="s">
        <v>359</v>
      </c>
      <c r="Q63" s="703"/>
      <c r="R63" s="703"/>
      <c r="S63" s="741"/>
    </row>
    <row r="64" spans="1:19" ht="28.5" customHeight="1" thickBot="1" x14ac:dyDescent="0.35">
      <c r="A64" s="689" t="s">
        <v>360</v>
      </c>
      <c r="B64" s="680"/>
      <c r="C64" s="680" t="s">
        <v>289</v>
      </c>
      <c r="D64" s="680"/>
      <c r="E64" s="680"/>
      <c r="F64" s="680" t="s">
        <v>360</v>
      </c>
      <c r="G64" s="680"/>
      <c r="H64" s="680"/>
      <c r="I64" s="680" t="s">
        <v>290</v>
      </c>
      <c r="J64" s="680"/>
      <c r="K64" s="680"/>
      <c r="L64" s="680" t="s">
        <v>361</v>
      </c>
      <c r="M64" s="680"/>
      <c r="N64" s="680"/>
      <c r="O64" s="680"/>
      <c r="P64" s="680"/>
      <c r="Q64" s="172" t="s">
        <v>291</v>
      </c>
      <c r="R64" s="680" t="s">
        <v>362</v>
      </c>
      <c r="S64" s="681"/>
    </row>
    <row r="65" spans="1:19" ht="24" customHeight="1" thickBot="1" x14ac:dyDescent="0.35">
      <c r="A65" s="689"/>
      <c r="B65" s="680"/>
      <c r="C65" s="680" t="s">
        <v>292</v>
      </c>
      <c r="D65" s="680"/>
      <c r="E65" s="680"/>
      <c r="F65" s="680" t="s">
        <v>363</v>
      </c>
      <c r="G65" s="680"/>
      <c r="H65" s="680"/>
      <c r="I65" s="680"/>
      <c r="J65" s="680"/>
      <c r="K65" s="680"/>
      <c r="L65" s="735" t="s">
        <v>294</v>
      </c>
      <c r="M65" s="737"/>
      <c r="N65" s="680" t="s">
        <v>364</v>
      </c>
      <c r="O65" s="680"/>
      <c r="P65" s="735" t="s">
        <v>296</v>
      </c>
      <c r="Q65" s="737"/>
      <c r="R65" s="680" t="s">
        <v>365</v>
      </c>
      <c r="S65" s="681"/>
    </row>
    <row r="66" spans="1:19" ht="34.200000000000003" customHeight="1" thickBot="1" x14ac:dyDescent="0.35">
      <c r="A66" s="738" t="s">
        <v>298</v>
      </c>
      <c r="B66" s="739"/>
      <c r="C66" s="680" t="s">
        <v>299</v>
      </c>
      <c r="D66" s="680"/>
      <c r="E66" s="680"/>
      <c r="F66" s="680" t="s">
        <v>366</v>
      </c>
      <c r="G66" s="680"/>
      <c r="H66" s="680"/>
      <c r="I66" s="680"/>
      <c r="J66" s="735" t="s">
        <v>301</v>
      </c>
      <c r="K66" s="737"/>
      <c r="L66" s="172">
        <v>1</v>
      </c>
      <c r="M66" s="735" t="s">
        <v>302</v>
      </c>
      <c r="N66" s="737"/>
      <c r="O66" s="680"/>
      <c r="P66" s="680"/>
      <c r="Q66" s="172" t="s">
        <v>303</v>
      </c>
      <c r="R66" s="436" t="s">
        <v>440</v>
      </c>
      <c r="S66" s="174" t="s">
        <v>534</v>
      </c>
    </row>
    <row r="67" spans="1:19" ht="15" thickBot="1" x14ac:dyDescent="0.35">
      <c r="A67" s="689"/>
      <c r="B67" s="680"/>
      <c r="C67" s="680" t="s">
        <v>304</v>
      </c>
      <c r="D67" s="680"/>
      <c r="E67" s="680"/>
      <c r="F67" s="680" t="s">
        <v>367</v>
      </c>
      <c r="G67" s="680"/>
      <c r="H67" s="680"/>
      <c r="I67" s="680"/>
      <c r="J67" s="735" t="s">
        <v>305</v>
      </c>
      <c r="K67" s="736"/>
      <c r="L67" s="737"/>
      <c r="M67" s="680" t="s">
        <v>58</v>
      </c>
      <c r="N67" s="680"/>
      <c r="O67" s="735" t="s">
        <v>307</v>
      </c>
      <c r="P67" s="736"/>
      <c r="Q67" s="737"/>
      <c r="R67" s="680"/>
      <c r="S67" s="681"/>
    </row>
    <row r="68" spans="1:19" ht="15" thickBot="1" x14ac:dyDescent="0.35">
      <c r="A68" s="689"/>
      <c r="B68" s="680"/>
      <c r="C68" s="680" t="s">
        <v>308</v>
      </c>
      <c r="D68" s="680"/>
      <c r="E68" s="680"/>
      <c r="F68" s="175" t="s">
        <v>309</v>
      </c>
      <c r="G68" s="175" t="s">
        <v>310</v>
      </c>
      <c r="H68" s="175" t="s">
        <v>311</v>
      </c>
      <c r="I68" s="175" t="s">
        <v>312</v>
      </c>
      <c r="J68" s="175" t="s">
        <v>313</v>
      </c>
      <c r="K68" s="175" t="s">
        <v>314</v>
      </c>
      <c r="L68" s="175" t="s">
        <v>315</v>
      </c>
      <c r="M68" s="175" t="s">
        <v>316</v>
      </c>
      <c r="N68" s="175" t="s">
        <v>317</v>
      </c>
      <c r="O68" s="175" t="s">
        <v>318</v>
      </c>
      <c r="P68" s="175" t="s">
        <v>319</v>
      </c>
      <c r="Q68" s="175" t="s">
        <v>320</v>
      </c>
      <c r="R68" s="713" t="s">
        <v>321</v>
      </c>
      <c r="S68" s="721"/>
    </row>
    <row r="69" spans="1:19" ht="15" thickBot="1" x14ac:dyDescent="0.35">
      <c r="A69" s="689"/>
      <c r="B69" s="680"/>
      <c r="C69" s="680"/>
      <c r="D69" s="680"/>
      <c r="E69" s="680"/>
      <c r="F69" s="194" t="s">
        <v>368</v>
      </c>
      <c r="G69" s="194" t="s">
        <v>368</v>
      </c>
      <c r="H69" s="194" t="s">
        <v>368</v>
      </c>
      <c r="I69" s="194" t="s">
        <v>368</v>
      </c>
      <c r="J69" s="194" t="s">
        <v>368</v>
      </c>
      <c r="K69" s="194" t="s">
        <v>368</v>
      </c>
      <c r="L69" s="194" t="s">
        <v>368</v>
      </c>
      <c r="M69" s="194" t="s">
        <v>368</v>
      </c>
      <c r="N69" s="194" t="s">
        <v>368</v>
      </c>
      <c r="O69" s="194" t="s">
        <v>368</v>
      </c>
      <c r="P69" s="194" t="s">
        <v>368</v>
      </c>
      <c r="Q69" s="194" t="s">
        <v>368</v>
      </c>
      <c r="R69" s="722">
        <v>1</v>
      </c>
      <c r="S69" s="723"/>
    </row>
    <row r="70" spans="1:19" ht="15" thickBot="1" x14ac:dyDescent="0.35">
      <c r="A70" s="724"/>
      <c r="B70" s="725"/>
      <c r="C70" s="725"/>
      <c r="D70" s="725"/>
      <c r="E70" s="726"/>
      <c r="F70" s="729" t="s">
        <v>332</v>
      </c>
      <c r="G70" s="729"/>
      <c r="H70" s="729" t="s">
        <v>333</v>
      </c>
      <c r="I70" s="729"/>
      <c r="J70" s="729"/>
      <c r="K70" s="729"/>
      <c r="L70" s="729"/>
      <c r="M70" s="729"/>
      <c r="N70" s="729"/>
      <c r="O70" s="729"/>
      <c r="P70" s="729"/>
      <c r="Q70" s="729"/>
      <c r="R70" s="729"/>
      <c r="S70" s="730"/>
    </row>
    <row r="71" spans="1:19" ht="27" customHeight="1" thickBot="1" x14ac:dyDescent="0.35">
      <c r="A71" s="727"/>
      <c r="B71" s="728"/>
      <c r="C71" s="728"/>
      <c r="D71" s="728"/>
      <c r="E71" s="728"/>
      <c r="F71" s="731" t="s">
        <v>352</v>
      </c>
      <c r="G71" s="733" t="s">
        <v>245</v>
      </c>
      <c r="H71" s="713" t="s">
        <v>91</v>
      </c>
      <c r="I71" s="713"/>
      <c r="J71" s="713" t="s">
        <v>109</v>
      </c>
      <c r="K71" s="713"/>
      <c r="L71" s="713" t="s">
        <v>134</v>
      </c>
      <c r="M71" s="713"/>
      <c r="N71" s="713" t="s">
        <v>163</v>
      </c>
      <c r="O71" s="713"/>
      <c r="P71" s="713" t="s">
        <v>369</v>
      </c>
      <c r="Q71" s="713"/>
      <c r="R71" s="713" t="s">
        <v>353</v>
      </c>
      <c r="S71" s="713"/>
    </row>
    <row r="72" spans="1:19" ht="15" thickBot="1" x14ac:dyDescent="0.35">
      <c r="A72" s="183"/>
      <c r="B72" s="183"/>
      <c r="C72" s="183"/>
      <c r="D72" s="183"/>
      <c r="E72" s="183"/>
      <c r="F72" s="732"/>
      <c r="G72" s="734"/>
      <c r="H72" s="714">
        <f>I73+I74+I75+I76+I77+I78+I79</f>
        <v>1006942.1499999999</v>
      </c>
      <c r="I72" s="715"/>
      <c r="J72" s="716">
        <f>K73+K74+K75+K76+K77+K78+K79+K80+K81+K82+K83+K84</f>
        <v>140505.18</v>
      </c>
      <c r="K72" s="717"/>
      <c r="L72" s="716">
        <f>M73+M74+M75+M76+M77+M78+M79+M80+M81+M82+M83+M84+M85+M86+M87</f>
        <v>310862.85000000003</v>
      </c>
      <c r="M72" s="717"/>
      <c r="N72" s="718">
        <f>N90</f>
        <v>22559.3</v>
      </c>
      <c r="O72" s="717"/>
      <c r="P72" s="719"/>
      <c r="Q72" s="720"/>
      <c r="R72" s="195"/>
      <c r="S72" s="196"/>
    </row>
    <row r="73" spans="1:19" ht="38.4" customHeight="1" x14ac:dyDescent="0.3">
      <c r="A73" s="674"/>
      <c r="B73" s="675"/>
      <c r="C73" s="675"/>
      <c r="D73" s="675"/>
      <c r="E73" s="676"/>
      <c r="F73" s="197" t="s">
        <v>370</v>
      </c>
      <c r="G73" s="198" t="s">
        <v>260</v>
      </c>
      <c r="H73" s="199" t="s">
        <v>654</v>
      </c>
      <c r="I73" s="541">
        <v>754640.22</v>
      </c>
      <c r="J73" s="460" t="s">
        <v>661</v>
      </c>
      <c r="K73" s="541">
        <v>20635.73</v>
      </c>
      <c r="L73" s="461" t="s">
        <v>138</v>
      </c>
      <c r="M73" s="541">
        <v>7500</v>
      </c>
      <c r="N73" s="462" t="s">
        <v>279</v>
      </c>
      <c r="O73" s="544">
        <v>7559.3</v>
      </c>
      <c r="P73" s="200"/>
      <c r="Q73" s="200"/>
      <c r="R73" s="200"/>
      <c r="S73" s="200"/>
    </row>
    <row r="74" spans="1:19" ht="79.8" x14ac:dyDescent="0.3">
      <c r="A74" s="655"/>
      <c r="B74" s="656"/>
      <c r="C74" s="656"/>
      <c r="D74" s="656"/>
      <c r="E74" s="657"/>
      <c r="F74" s="145" t="s">
        <v>370</v>
      </c>
      <c r="G74" s="198" t="s">
        <v>260</v>
      </c>
      <c r="H74" s="146" t="s">
        <v>655</v>
      </c>
      <c r="I74" s="541">
        <v>24339.5</v>
      </c>
      <c r="J74" s="461" t="s">
        <v>662</v>
      </c>
      <c r="K74" s="541">
        <v>2566</v>
      </c>
      <c r="L74" s="461" t="s">
        <v>475</v>
      </c>
      <c r="M74" s="541">
        <v>6000</v>
      </c>
      <c r="N74" s="463" t="s">
        <v>678</v>
      </c>
      <c r="O74" s="541">
        <v>15000</v>
      </c>
      <c r="P74" s="162"/>
      <c r="Q74" s="162"/>
      <c r="R74" s="162"/>
      <c r="S74" s="162"/>
    </row>
    <row r="75" spans="1:19" ht="61.8" customHeight="1" x14ac:dyDescent="0.3">
      <c r="A75" s="655"/>
      <c r="B75" s="656"/>
      <c r="C75" s="656"/>
      <c r="D75" s="656"/>
      <c r="E75" s="657"/>
      <c r="F75" s="145" t="s">
        <v>370</v>
      </c>
      <c r="G75" s="198" t="s">
        <v>260</v>
      </c>
      <c r="H75" s="146" t="s">
        <v>656</v>
      </c>
      <c r="I75" s="541">
        <v>62025.22</v>
      </c>
      <c r="J75" s="461" t="s">
        <v>663</v>
      </c>
      <c r="K75" s="541">
        <v>8163.8</v>
      </c>
      <c r="L75" s="461" t="s">
        <v>143</v>
      </c>
      <c r="M75" s="541">
        <v>145333.20000000001</v>
      </c>
      <c r="N75" s="464"/>
      <c r="O75" s="464"/>
      <c r="P75" s="162"/>
      <c r="Q75" s="162"/>
      <c r="R75" s="162"/>
      <c r="S75" s="162"/>
    </row>
    <row r="76" spans="1:19" ht="114" x14ac:dyDescent="0.3">
      <c r="A76" s="655"/>
      <c r="B76" s="656"/>
      <c r="C76" s="656"/>
      <c r="D76" s="656"/>
      <c r="E76" s="657"/>
      <c r="F76" s="145" t="s">
        <v>370</v>
      </c>
      <c r="G76" s="198" t="s">
        <v>260</v>
      </c>
      <c r="H76" s="146" t="s">
        <v>707</v>
      </c>
      <c r="I76" s="541">
        <v>5202.5200000000004</v>
      </c>
      <c r="J76" s="461" t="s">
        <v>664</v>
      </c>
      <c r="K76" s="541">
        <v>6000</v>
      </c>
      <c r="L76" s="465" t="s">
        <v>672</v>
      </c>
      <c r="M76" s="541">
        <v>38824.9</v>
      </c>
      <c r="N76" s="464"/>
      <c r="O76" s="464"/>
      <c r="P76" s="162"/>
      <c r="Q76" s="162"/>
      <c r="R76" s="162"/>
      <c r="S76" s="162"/>
    </row>
    <row r="77" spans="1:19" ht="45.6" x14ac:dyDescent="0.3">
      <c r="A77" s="655"/>
      <c r="B77" s="656"/>
      <c r="C77" s="656"/>
      <c r="D77" s="656"/>
      <c r="E77" s="657"/>
      <c r="F77" s="518" t="s">
        <v>370</v>
      </c>
      <c r="G77" s="515" t="s">
        <v>260</v>
      </c>
      <c r="H77" s="146" t="s">
        <v>657</v>
      </c>
      <c r="I77" s="541">
        <v>93037.83</v>
      </c>
      <c r="J77" s="461" t="s">
        <v>665</v>
      </c>
      <c r="K77" s="541">
        <v>4323.7</v>
      </c>
      <c r="L77" s="466" t="s">
        <v>673</v>
      </c>
      <c r="M77" s="541">
        <v>4203.2</v>
      </c>
      <c r="N77" s="464"/>
      <c r="O77" s="464"/>
      <c r="P77" s="162"/>
      <c r="Q77" s="162"/>
      <c r="R77" s="162"/>
      <c r="S77" s="162"/>
    </row>
    <row r="78" spans="1:19" ht="46.8" x14ac:dyDescent="0.3">
      <c r="A78" s="655"/>
      <c r="B78" s="656"/>
      <c r="C78" s="656"/>
      <c r="D78" s="656"/>
      <c r="E78" s="657"/>
      <c r="F78" s="518" t="s">
        <v>370</v>
      </c>
      <c r="G78" s="515" t="s">
        <v>260</v>
      </c>
      <c r="H78" s="146" t="s">
        <v>658</v>
      </c>
      <c r="I78" s="541">
        <v>6848.1</v>
      </c>
      <c r="J78" s="467" t="s">
        <v>666</v>
      </c>
      <c r="K78" s="541">
        <v>10612</v>
      </c>
      <c r="L78" s="465" t="s">
        <v>147</v>
      </c>
      <c r="M78" s="541">
        <v>8291.2999999999993</v>
      </c>
      <c r="N78" s="464"/>
      <c r="O78" s="464"/>
      <c r="P78" s="162"/>
      <c r="Q78" s="162"/>
      <c r="R78" s="162"/>
      <c r="S78" s="162"/>
    </row>
    <row r="79" spans="1:19" ht="57" x14ac:dyDescent="0.3">
      <c r="A79" s="655"/>
      <c r="B79" s="656"/>
      <c r="C79" s="656"/>
      <c r="D79" s="656"/>
      <c r="E79" s="657"/>
      <c r="F79" s="518" t="s">
        <v>370</v>
      </c>
      <c r="G79" s="515" t="s">
        <v>260</v>
      </c>
      <c r="H79" s="146" t="s">
        <v>659</v>
      </c>
      <c r="I79" s="541">
        <v>60848.76</v>
      </c>
      <c r="J79" s="465" t="s">
        <v>667</v>
      </c>
      <c r="K79" s="542">
        <v>7000</v>
      </c>
      <c r="L79" s="465" t="s">
        <v>674</v>
      </c>
      <c r="M79" s="542">
        <v>4500</v>
      </c>
      <c r="N79" s="464"/>
      <c r="O79" s="464"/>
      <c r="P79" s="162"/>
      <c r="Q79" s="162"/>
      <c r="R79" s="162"/>
      <c r="S79" s="162"/>
    </row>
    <row r="80" spans="1:19" ht="91.2" x14ac:dyDescent="0.3">
      <c r="A80" s="712"/>
      <c r="B80" s="712"/>
      <c r="C80" s="712"/>
      <c r="D80" s="712"/>
      <c r="E80" s="712"/>
      <c r="F80" s="518" t="s">
        <v>370</v>
      </c>
      <c r="G80" s="515" t="s">
        <v>260</v>
      </c>
      <c r="H80" s="146" t="s">
        <v>660</v>
      </c>
      <c r="I80" s="541">
        <v>50000</v>
      </c>
      <c r="J80" s="461" t="s">
        <v>668</v>
      </c>
      <c r="K80" s="541">
        <v>29873.47</v>
      </c>
      <c r="L80" s="465" t="s">
        <v>149</v>
      </c>
      <c r="M80" s="541">
        <v>7500</v>
      </c>
      <c r="N80" s="464"/>
      <c r="O80" s="464"/>
      <c r="P80" s="162"/>
      <c r="Q80" s="162"/>
      <c r="R80" s="162"/>
      <c r="S80" s="162"/>
    </row>
    <row r="81" spans="1:19" ht="46.2" customHeight="1" x14ac:dyDescent="0.3">
      <c r="A81" s="655"/>
      <c r="B81" s="656"/>
      <c r="C81" s="656"/>
      <c r="D81" s="656"/>
      <c r="E81" s="657"/>
      <c r="F81" s="145"/>
      <c r="G81" s="198"/>
      <c r="H81" s="202"/>
      <c r="I81" s="468"/>
      <c r="J81" s="461" t="s">
        <v>669</v>
      </c>
      <c r="K81" s="541">
        <v>25000</v>
      </c>
      <c r="L81" s="465" t="s">
        <v>151</v>
      </c>
      <c r="M81" s="541">
        <v>17499.68</v>
      </c>
      <c r="N81" s="464"/>
      <c r="O81" s="464"/>
      <c r="P81" s="162"/>
      <c r="Q81" s="162"/>
      <c r="R81" s="162"/>
      <c r="S81" s="162"/>
    </row>
    <row r="82" spans="1:19" ht="57" x14ac:dyDescent="0.3">
      <c r="A82" s="203"/>
      <c r="B82" s="655"/>
      <c r="C82" s="656"/>
      <c r="D82" s="656"/>
      <c r="E82" s="657"/>
      <c r="F82" s="145"/>
      <c r="G82" s="145"/>
      <c r="H82" s="204"/>
      <c r="I82" s="469"/>
      <c r="J82" s="461" t="s">
        <v>653</v>
      </c>
      <c r="K82" s="541">
        <v>2000</v>
      </c>
      <c r="L82" s="465" t="s">
        <v>675</v>
      </c>
      <c r="M82" s="541">
        <v>3740</v>
      </c>
      <c r="N82" s="470"/>
      <c r="O82" s="470"/>
      <c r="P82" s="206"/>
      <c r="Q82" s="206"/>
      <c r="R82" s="206"/>
      <c r="S82" s="206"/>
    </row>
    <row r="83" spans="1:19" ht="55.8" customHeight="1" x14ac:dyDescent="0.3">
      <c r="A83" s="207"/>
      <c r="B83" s="655"/>
      <c r="C83" s="656"/>
      <c r="D83" s="656"/>
      <c r="E83" s="657"/>
      <c r="F83" s="208"/>
      <c r="G83" s="208"/>
      <c r="H83" s="209"/>
      <c r="I83" s="471"/>
      <c r="J83" s="461" t="s">
        <v>670</v>
      </c>
      <c r="K83" s="541">
        <v>9330.48</v>
      </c>
      <c r="L83" s="465" t="s">
        <v>153</v>
      </c>
      <c r="M83" s="541">
        <v>6500</v>
      </c>
      <c r="N83" s="472"/>
      <c r="O83" s="472"/>
      <c r="P83" s="211"/>
      <c r="Q83" s="211"/>
      <c r="R83" s="211"/>
      <c r="S83" s="211"/>
    </row>
    <row r="84" spans="1:19" ht="56.4" customHeight="1" x14ac:dyDescent="0.3">
      <c r="A84" s="207"/>
      <c r="B84" s="403"/>
      <c r="C84" s="404"/>
      <c r="D84" s="404"/>
      <c r="E84" s="405"/>
      <c r="F84" s="208"/>
      <c r="G84" s="208"/>
      <c r="H84" s="209"/>
      <c r="I84" s="471"/>
      <c r="J84" s="461" t="s">
        <v>671</v>
      </c>
      <c r="K84" s="541">
        <v>15000</v>
      </c>
      <c r="L84" s="465" t="s">
        <v>676</v>
      </c>
      <c r="M84" s="541">
        <v>20000</v>
      </c>
      <c r="N84" s="472"/>
      <c r="O84" s="472"/>
      <c r="P84" s="211"/>
      <c r="Q84" s="211"/>
      <c r="R84" s="211"/>
      <c r="S84" s="211"/>
    </row>
    <row r="85" spans="1:19" ht="58.8" customHeight="1" x14ac:dyDescent="0.3">
      <c r="A85" s="207"/>
      <c r="B85" s="655"/>
      <c r="C85" s="656"/>
      <c r="D85" s="656"/>
      <c r="E85" s="657"/>
      <c r="F85" s="208"/>
      <c r="G85" s="208"/>
      <c r="H85" s="209"/>
      <c r="I85" s="471"/>
      <c r="J85" s="12"/>
      <c r="K85" s="475"/>
      <c r="L85" s="465" t="s">
        <v>677</v>
      </c>
      <c r="M85" s="541">
        <v>4733.3999999999996</v>
      </c>
      <c r="N85" s="472"/>
      <c r="O85" s="472"/>
      <c r="P85" s="211"/>
      <c r="Q85" s="211"/>
      <c r="R85" s="211"/>
      <c r="S85" s="211"/>
    </row>
    <row r="86" spans="1:19" ht="48" customHeight="1" x14ac:dyDescent="0.3">
      <c r="A86" s="207"/>
      <c r="B86" s="655"/>
      <c r="C86" s="656"/>
      <c r="D86" s="656"/>
      <c r="E86" s="657"/>
      <c r="F86" s="208"/>
      <c r="G86" s="208"/>
      <c r="H86" s="209"/>
      <c r="I86" s="471"/>
      <c r="J86" s="473"/>
      <c r="K86" s="473"/>
      <c r="L86" s="474" t="s">
        <v>161</v>
      </c>
      <c r="M86" s="543">
        <v>7500</v>
      </c>
      <c r="N86" s="472"/>
      <c r="O86" s="472"/>
      <c r="P86" s="211"/>
      <c r="Q86" s="211"/>
      <c r="R86" s="211"/>
      <c r="S86" s="211"/>
    </row>
    <row r="87" spans="1:19" ht="33.6" customHeight="1" x14ac:dyDescent="0.3">
      <c r="A87" s="212"/>
      <c r="B87" s="655"/>
      <c r="C87" s="656"/>
      <c r="D87" s="656"/>
      <c r="E87" s="657"/>
      <c r="F87" s="208"/>
      <c r="G87" s="208"/>
      <c r="H87" s="213"/>
      <c r="I87" s="475"/>
      <c r="J87" s="476"/>
      <c r="K87" s="476"/>
      <c r="L87" s="474" t="s">
        <v>162</v>
      </c>
      <c r="M87" s="543">
        <v>28737.17</v>
      </c>
      <c r="N87" s="477"/>
      <c r="O87" s="477"/>
      <c r="P87" s="216"/>
      <c r="Q87" s="216"/>
      <c r="R87" s="216"/>
      <c r="S87" s="216"/>
    </row>
    <row r="88" spans="1:19" x14ac:dyDescent="0.3">
      <c r="A88" s="212"/>
      <c r="B88" s="403"/>
      <c r="C88" s="404"/>
      <c r="D88" s="404"/>
      <c r="E88" s="405"/>
      <c r="F88" s="208"/>
      <c r="G88" s="208"/>
      <c r="H88" s="209"/>
      <c r="I88" s="209"/>
      <c r="J88" s="214"/>
      <c r="K88" s="214"/>
      <c r="L88" s="72"/>
      <c r="M88" s="72"/>
      <c r="N88" s="215"/>
      <c r="O88" s="215"/>
      <c r="P88" s="208"/>
      <c r="Q88" s="208"/>
      <c r="R88" s="208"/>
      <c r="S88" s="208"/>
    </row>
    <row r="89" spans="1:19" x14ac:dyDescent="0.3">
      <c r="A89" s="207"/>
      <c r="B89" s="198"/>
      <c r="C89" s="218"/>
      <c r="D89" s="218"/>
      <c r="E89" s="219"/>
      <c r="F89" s="208"/>
      <c r="G89" s="208"/>
      <c r="H89" s="209"/>
      <c r="I89" s="209"/>
      <c r="J89" s="214"/>
      <c r="K89" s="214"/>
      <c r="L89" s="214"/>
      <c r="M89" s="214"/>
      <c r="N89" s="210"/>
      <c r="O89" s="210"/>
      <c r="P89" s="220"/>
      <c r="Q89" s="208"/>
      <c r="R89" s="208"/>
      <c r="S89" s="208"/>
    </row>
    <row r="90" spans="1:19" x14ac:dyDescent="0.3">
      <c r="A90" s="212"/>
      <c r="B90" s="655"/>
      <c r="C90" s="656"/>
      <c r="D90" s="656"/>
      <c r="E90" s="657"/>
      <c r="F90" s="208"/>
      <c r="G90" s="208"/>
      <c r="H90" s="658">
        <f>SUM(I73:I86)</f>
        <v>1056942.1499999999</v>
      </c>
      <c r="I90" s="659"/>
      <c r="J90" s="658">
        <f>SUM(K73:K86)</f>
        <v>140505.18</v>
      </c>
      <c r="K90" s="659"/>
      <c r="L90" s="709">
        <f>SUM(M73:M87)</f>
        <v>310862.85000000003</v>
      </c>
      <c r="M90" s="659"/>
      <c r="N90" s="658">
        <f>SUM(O73:O86)</f>
        <v>22559.3</v>
      </c>
      <c r="O90" s="659"/>
      <c r="P90" s="221"/>
      <c r="Q90" s="222"/>
      <c r="R90" s="223"/>
      <c r="S90" s="224"/>
    </row>
    <row r="91" spans="1:19" ht="15" thickBot="1" x14ac:dyDescent="0.35">
      <c r="A91" s="225"/>
      <c r="B91" s="151"/>
      <c r="C91" s="151"/>
      <c r="D91" s="151"/>
      <c r="E91" s="151"/>
      <c r="F91" s="185"/>
      <c r="G91" s="185"/>
      <c r="H91" s="226" t="s">
        <v>371</v>
      </c>
      <c r="I91" s="711">
        <f>H90+J90+L90+N90</f>
        <v>1530869.48</v>
      </c>
      <c r="J91" s="711"/>
      <c r="K91" s="711"/>
      <c r="L91" s="711"/>
      <c r="M91" s="711"/>
      <c r="N91" s="711"/>
      <c r="O91" s="711"/>
      <c r="P91" s="227"/>
      <c r="Q91" s="227"/>
      <c r="R91" s="185"/>
      <c r="S91" s="185"/>
    </row>
    <row r="92" spans="1:19" ht="15.75" customHeight="1" thickBot="1" x14ac:dyDescent="0.35">
      <c r="A92" s="645" t="s">
        <v>338</v>
      </c>
      <c r="B92" s="646"/>
      <c r="C92" s="647" t="s">
        <v>372</v>
      </c>
      <c r="D92" s="648"/>
      <c r="E92" s="648"/>
      <c r="F92" s="648"/>
      <c r="G92" s="648"/>
      <c r="H92" s="648"/>
      <c r="I92" s="649"/>
      <c r="J92" s="650" t="s">
        <v>339</v>
      </c>
      <c r="K92" s="651"/>
      <c r="L92" s="651"/>
      <c r="M92" s="646"/>
      <c r="N92" s="652" t="s">
        <v>432</v>
      </c>
      <c r="O92" s="653"/>
      <c r="P92" s="653"/>
      <c r="Q92" s="653"/>
      <c r="R92" s="653"/>
      <c r="S92" s="654"/>
    </row>
    <row r="93" spans="1:19" ht="15.6" thickTop="1" thickBot="1" x14ac:dyDescent="0.35">
      <c r="A93" s="710"/>
      <c r="B93" s="710"/>
      <c r="C93" s="710"/>
      <c r="D93" s="710"/>
      <c r="E93" s="710"/>
      <c r="F93" s="710"/>
      <c r="G93" s="710"/>
      <c r="H93" s="710"/>
      <c r="I93" s="710"/>
      <c r="J93" s="710"/>
      <c r="K93" s="710"/>
      <c r="L93" s="710"/>
      <c r="M93" s="710"/>
      <c r="N93" s="710"/>
      <c r="O93" s="710"/>
      <c r="P93" s="710"/>
      <c r="Q93" s="710"/>
      <c r="R93" s="710"/>
      <c r="S93" s="710"/>
    </row>
    <row r="94" spans="1:19" ht="41.25" customHeight="1" thickTop="1" thickBot="1" x14ac:dyDescent="0.35">
      <c r="A94" s="699" t="s">
        <v>266</v>
      </c>
      <c r="B94" s="700"/>
      <c r="C94" s="701" t="s">
        <v>323</v>
      </c>
      <c r="D94" s="701"/>
      <c r="E94" s="701"/>
      <c r="F94" s="702" t="s">
        <v>324</v>
      </c>
      <c r="G94" s="703"/>
      <c r="H94" s="703"/>
      <c r="I94" s="704"/>
      <c r="J94" s="228" t="s">
        <v>325</v>
      </c>
      <c r="K94" s="705"/>
      <c r="L94" s="706"/>
      <c r="M94" s="706"/>
      <c r="N94" s="707"/>
      <c r="O94" s="228" t="s">
        <v>326</v>
      </c>
      <c r="P94" s="705" t="s">
        <v>359</v>
      </c>
      <c r="Q94" s="706"/>
      <c r="R94" s="706"/>
      <c r="S94" s="708"/>
    </row>
    <row r="95" spans="1:19" ht="15" thickBot="1" x14ac:dyDescent="0.35">
      <c r="A95" s="689" t="s">
        <v>360</v>
      </c>
      <c r="B95" s="680"/>
      <c r="C95" s="682" t="s">
        <v>289</v>
      </c>
      <c r="D95" s="682"/>
      <c r="E95" s="682"/>
      <c r="F95" s="680" t="s">
        <v>360</v>
      </c>
      <c r="G95" s="680"/>
      <c r="H95" s="680"/>
      <c r="I95" s="682" t="s">
        <v>290</v>
      </c>
      <c r="J95" s="682"/>
      <c r="K95" s="682"/>
      <c r="L95" s="697" t="s">
        <v>373</v>
      </c>
      <c r="M95" s="697"/>
      <c r="N95" s="697"/>
      <c r="O95" s="697"/>
      <c r="P95" s="697"/>
      <c r="Q95" s="229" t="s">
        <v>291</v>
      </c>
      <c r="R95" s="697" t="s">
        <v>362</v>
      </c>
      <c r="S95" s="698"/>
    </row>
    <row r="96" spans="1:19" ht="15" thickBot="1" x14ac:dyDescent="0.35">
      <c r="A96" s="689"/>
      <c r="B96" s="680"/>
      <c r="C96" s="682" t="s">
        <v>292</v>
      </c>
      <c r="D96" s="682"/>
      <c r="E96" s="682"/>
      <c r="F96" s="680" t="s">
        <v>374</v>
      </c>
      <c r="G96" s="680"/>
      <c r="H96" s="680"/>
      <c r="I96" s="680"/>
      <c r="J96" s="680"/>
      <c r="K96" s="680"/>
      <c r="L96" s="692" t="s">
        <v>294</v>
      </c>
      <c r="M96" s="694"/>
      <c r="N96" s="697"/>
      <c r="O96" s="697"/>
      <c r="P96" s="692" t="s">
        <v>296</v>
      </c>
      <c r="Q96" s="694"/>
      <c r="R96" s="697"/>
      <c r="S96" s="698"/>
    </row>
    <row r="97" spans="1:19" ht="15" thickBot="1" x14ac:dyDescent="0.35">
      <c r="A97" s="695" t="s">
        <v>298</v>
      </c>
      <c r="B97" s="696"/>
      <c r="C97" s="682" t="s">
        <v>299</v>
      </c>
      <c r="D97" s="682"/>
      <c r="E97" s="682"/>
      <c r="F97" s="680" t="s">
        <v>366</v>
      </c>
      <c r="G97" s="680"/>
      <c r="H97" s="680"/>
      <c r="I97" s="680"/>
      <c r="J97" s="692" t="s">
        <v>301</v>
      </c>
      <c r="K97" s="694"/>
      <c r="L97" s="172">
        <v>1</v>
      </c>
      <c r="M97" s="692" t="s">
        <v>302</v>
      </c>
      <c r="N97" s="694"/>
      <c r="O97" s="680"/>
      <c r="P97" s="680"/>
      <c r="Q97" s="229" t="s">
        <v>303</v>
      </c>
      <c r="R97" s="172"/>
      <c r="S97" s="230" t="s">
        <v>534</v>
      </c>
    </row>
    <row r="98" spans="1:19" ht="15" thickBot="1" x14ac:dyDescent="0.35">
      <c r="A98" s="689"/>
      <c r="B98" s="680"/>
      <c r="C98" s="682" t="s">
        <v>304</v>
      </c>
      <c r="D98" s="682"/>
      <c r="E98" s="682"/>
      <c r="F98" s="680" t="s">
        <v>367</v>
      </c>
      <c r="G98" s="680"/>
      <c r="H98" s="680"/>
      <c r="I98" s="680"/>
      <c r="J98" s="692" t="s">
        <v>305</v>
      </c>
      <c r="K98" s="693"/>
      <c r="L98" s="694"/>
      <c r="M98" s="680" t="s">
        <v>58</v>
      </c>
      <c r="N98" s="680"/>
      <c r="O98" s="692" t="s">
        <v>307</v>
      </c>
      <c r="P98" s="693"/>
      <c r="Q98" s="694"/>
      <c r="R98" s="680"/>
      <c r="S98" s="681"/>
    </row>
    <row r="99" spans="1:19" ht="15" thickBot="1" x14ac:dyDescent="0.35">
      <c r="A99" s="689"/>
      <c r="B99" s="680"/>
      <c r="C99" s="682" t="s">
        <v>308</v>
      </c>
      <c r="D99" s="682"/>
      <c r="E99" s="682"/>
      <c r="F99" s="231" t="s">
        <v>309</v>
      </c>
      <c r="G99" s="231" t="s">
        <v>310</v>
      </c>
      <c r="H99" s="231" t="s">
        <v>311</v>
      </c>
      <c r="I99" s="231" t="s">
        <v>312</v>
      </c>
      <c r="J99" s="231" t="s">
        <v>313</v>
      </c>
      <c r="K99" s="231" t="s">
        <v>314</v>
      </c>
      <c r="L99" s="231" t="s">
        <v>315</v>
      </c>
      <c r="M99" s="231" t="s">
        <v>316</v>
      </c>
      <c r="N99" s="231" t="s">
        <v>317</v>
      </c>
      <c r="O99" s="231" t="s">
        <v>318</v>
      </c>
      <c r="P99" s="231" t="s">
        <v>319</v>
      </c>
      <c r="Q99" s="231" t="s">
        <v>320</v>
      </c>
      <c r="R99" s="684" t="s">
        <v>321</v>
      </c>
      <c r="S99" s="685"/>
    </row>
    <row r="100" spans="1:19" x14ac:dyDescent="0.3">
      <c r="A100" s="690"/>
      <c r="B100" s="691"/>
      <c r="C100" s="683"/>
      <c r="D100" s="683"/>
      <c r="E100" s="683"/>
      <c r="F100" s="439" t="s">
        <v>368</v>
      </c>
      <c r="G100" s="439" t="s">
        <v>368</v>
      </c>
      <c r="H100" s="439" t="s">
        <v>368</v>
      </c>
      <c r="I100" s="439" t="s">
        <v>368</v>
      </c>
      <c r="J100" s="439" t="s">
        <v>368</v>
      </c>
      <c r="K100" s="439" t="s">
        <v>368</v>
      </c>
      <c r="L100" s="439" t="s">
        <v>368</v>
      </c>
      <c r="M100" s="439" t="s">
        <v>368</v>
      </c>
      <c r="N100" s="439" t="s">
        <v>368</v>
      </c>
      <c r="O100" s="439" t="s">
        <v>368</v>
      </c>
      <c r="P100" s="439" t="s">
        <v>368</v>
      </c>
      <c r="Q100" s="439" t="s">
        <v>368</v>
      </c>
      <c r="R100" s="686">
        <v>1</v>
      </c>
      <c r="S100" s="687"/>
    </row>
    <row r="101" spans="1:19" x14ac:dyDescent="0.3">
      <c r="A101" s="688" t="s">
        <v>331</v>
      </c>
      <c r="B101" s="688"/>
      <c r="C101" s="688"/>
      <c r="D101" s="688"/>
      <c r="E101" s="688"/>
      <c r="F101" s="688" t="s">
        <v>332</v>
      </c>
      <c r="G101" s="688"/>
      <c r="H101" s="688" t="s">
        <v>333</v>
      </c>
      <c r="I101" s="688"/>
      <c r="J101" s="688"/>
      <c r="K101" s="688"/>
      <c r="L101" s="688"/>
      <c r="M101" s="688"/>
      <c r="N101" s="688"/>
      <c r="O101" s="688"/>
      <c r="P101" s="688"/>
      <c r="Q101" s="688"/>
      <c r="R101" s="688"/>
      <c r="S101" s="688"/>
    </row>
    <row r="102" spans="1:19" x14ac:dyDescent="0.3">
      <c r="A102" s="688"/>
      <c r="B102" s="688"/>
      <c r="C102" s="688"/>
      <c r="D102" s="688"/>
      <c r="E102" s="688"/>
      <c r="F102" s="442" t="s">
        <v>352</v>
      </c>
      <c r="G102" s="442" t="s">
        <v>245</v>
      </c>
      <c r="H102" s="673" t="s">
        <v>91</v>
      </c>
      <c r="I102" s="673"/>
      <c r="J102" s="673" t="s">
        <v>109</v>
      </c>
      <c r="K102" s="673"/>
      <c r="L102" s="673" t="s">
        <v>134</v>
      </c>
      <c r="M102" s="673"/>
      <c r="N102" s="673" t="s">
        <v>163</v>
      </c>
      <c r="O102" s="673"/>
      <c r="P102" s="673" t="s">
        <v>337</v>
      </c>
      <c r="Q102" s="673"/>
      <c r="R102" s="673" t="s">
        <v>353</v>
      </c>
      <c r="S102" s="673"/>
    </row>
    <row r="103" spans="1:19" x14ac:dyDescent="0.3">
      <c r="A103" s="677"/>
      <c r="B103" s="678"/>
      <c r="C103" s="678"/>
      <c r="D103" s="678"/>
      <c r="E103" s="679"/>
      <c r="F103" s="442"/>
      <c r="G103" s="442"/>
      <c r="H103" s="442"/>
      <c r="I103" s="448">
        <f>I104+I105+I106+I107+I108+I109+I110+I111+I112</f>
        <v>871533.12999999989</v>
      </c>
      <c r="J103" s="442"/>
      <c r="K103" s="443">
        <f>SUM(K104:K118)</f>
        <v>450251.98</v>
      </c>
      <c r="L103" s="442"/>
      <c r="M103" s="448">
        <f>M104+M105+M106+M107+M108+M109+M110+M111+M112+M113+M115+M114</f>
        <v>2875086.97</v>
      </c>
      <c r="N103" s="442"/>
      <c r="O103" s="442"/>
      <c r="P103" s="442"/>
      <c r="Q103" s="444">
        <f>Q104+Q105</f>
        <v>250000</v>
      </c>
      <c r="R103" s="442"/>
      <c r="S103" s="442"/>
    </row>
    <row r="104" spans="1:19" ht="58.8" customHeight="1" x14ac:dyDescent="0.3">
      <c r="A104" s="674"/>
      <c r="B104" s="675"/>
      <c r="C104" s="675"/>
      <c r="D104" s="675"/>
      <c r="E104" s="676"/>
      <c r="F104" s="197" t="s">
        <v>370</v>
      </c>
      <c r="G104" s="433" t="s">
        <v>260</v>
      </c>
      <c r="H104" s="197" t="s">
        <v>95</v>
      </c>
      <c r="I104" s="541">
        <v>642372.32999999996</v>
      </c>
      <c r="J104" s="463" t="s">
        <v>124</v>
      </c>
      <c r="K104" s="541">
        <v>8320</v>
      </c>
      <c r="L104" s="463" t="s">
        <v>135</v>
      </c>
      <c r="M104" s="541">
        <v>2548783.1</v>
      </c>
      <c r="N104" s="463" t="s">
        <v>689</v>
      </c>
      <c r="O104" s="440">
        <v>0</v>
      </c>
      <c r="P104" s="197" t="s">
        <v>691</v>
      </c>
      <c r="Q104" s="541">
        <v>250000</v>
      </c>
      <c r="R104" s="200"/>
      <c r="S104" s="200"/>
    </row>
    <row r="105" spans="1:19" ht="65.400000000000006" customHeight="1" x14ac:dyDescent="0.3">
      <c r="A105" s="655"/>
      <c r="B105" s="656"/>
      <c r="C105" s="656"/>
      <c r="D105" s="656"/>
      <c r="E105" s="657"/>
      <c r="F105" s="145" t="s">
        <v>370</v>
      </c>
      <c r="G105" s="198" t="s">
        <v>260</v>
      </c>
      <c r="H105" s="145" t="s">
        <v>169</v>
      </c>
      <c r="I105" s="541">
        <v>10400</v>
      </c>
      <c r="J105" s="465" t="s">
        <v>679</v>
      </c>
      <c r="K105" s="541">
        <v>19400</v>
      </c>
      <c r="L105" s="465" t="s">
        <v>688</v>
      </c>
      <c r="M105" s="541">
        <v>13000</v>
      </c>
      <c r="N105" s="465"/>
      <c r="O105" s="147"/>
      <c r="P105" s="145" t="s">
        <v>690</v>
      </c>
      <c r="Q105" s="147"/>
      <c r="R105" s="162"/>
      <c r="S105" s="162"/>
    </row>
    <row r="106" spans="1:19" ht="57" x14ac:dyDescent="0.3">
      <c r="A106" s="655"/>
      <c r="B106" s="656"/>
      <c r="C106" s="656"/>
      <c r="D106" s="656"/>
      <c r="E106" s="657"/>
      <c r="F106" s="145" t="s">
        <v>370</v>
      </c>
      <c r="G106" s="198" t="s">
        <v>260</v>
      </c>
      <c r="H106" s="145" t="s">
        <v>98</v>
      </c>
      <c r="I106" s="541"/>
      <c r="J106" s="465" t="s">
        <v>667</v>
      </c>
      <c r="K106" s="541">
        <v>20080</v>
      </c>
      <c r="L106" s="465" t="s">
        <v>145</v>
      </c>
      <c r="M106" s="541">
        <v>2196.8000000000002</v>
      </c>
      <c r="N106" s="464"/>
      <c r="O106" s="201"/>
      <c r="P106" s="162"/>
      <c r="Q106" s="162"/>
      <c r="R106" s="162"/>
      <c r="S106" s="162"/>
    </row>
    <row r="107" spans="1:19" ht="37.799999999999997" customHeight="1" x14ac:dyDescent="0.3">
      <c r="A107" s="655"/>
      <c r="B107" s="656"/>
      <c r="C107" s="656"/>
      <c r="D107" s="656"/>
      <c r="E107" s="657"/>
      <c r="F107" s="145" t="s">
        <v>370</v>
      </c>
      <c r="G107" s="198" t="s">
        <v>260</v>
      </c>
      <c r="H107" s="145" t="s">
        <v>99</v>
      </c>
      <c r="I107" s="541">
        <v>52797.73</v>
      </c>
      <c r="J107" s="465" t="s">
        <v>680</v>
      </c>
      <c r="K107" s="541">
        <v>67681.98</v>
      </c>
      <c r="L107" s="465" t="s">
        <v>454</v>
      </c>
      <c r="M107" s="541">
        <v>37695.9</v>
      </c>
      <c r="N107" s="464"/>
      <c r="O107" s="201"/>
      <c r="P107" s="162"/>
      <c r="Q107" s="162"/>
      <c r="R107" s="162"/>
      <c r="S107" s="162"/>
    </row>
    <row r="108" spans="1:19" ht="45.6" x14ac:dyDescent="0.3">
      <c r="A108" s="655"/>
      <c r="B108" s="656"/>
      <c r="C108" s="656"/>
      <c r="D108" s="656"/>
      <c r="E108" s="657"/>
      <c r="F108" s="145" t="s">
        <v>370</v>
      </c>
      <c r="G108" s="198" t="s">
        <v>260</v>
      </c>
      <c r="H108" s="145" t="s">
        <v>173</v>
      </c>
      <c r="I108" s="541">
        <v>6766.48</v>
      </c>
      <c r="J108" s="465" t="s">
        <v>681</v>
      </c>
      <c r="K108" s="541">
        <v>59000</v>
      </c>
      <c r="L108" s="465" t="s">
        <v>218</v>
      </c>
      <c r="M108" s="541">
        <v>61304.46</v>
      </c>
      <c r="N108" s="464"/>
      <c r="O108" s="201"/>
      <c r="P108" s="162"/>
      <c r="Q108" s="162"/>
      <c r="R108" s="162"/>
      <c r="S108" s="162"/>
    </row>
    <row r="109" spans="1:19" ht="68.400000000000006" x14ac:dyDescent="0.3">
      <c r="A109" s="655"/>
      <c r="B109" s="656"/>
      <c r="C109" s="656"/>
      <c r="D109" s="656"/>
      <c r="E109" s="657"/>
      <c r="F109" s="145" t="s">
        <v>370</v>
      </c>
      <c r="G109" s="198" t="s">
        <v>260</v>
      </c>
      <c r="H109" s="145" t="s">
        <v>101</v>
      </c>
      <c r="I109" s="541">
        <v>79196.59</v>
      </c>
      <c r="J109" s="465" t="s">
        <v>682</v>
      </c>
      <c r="K109" s="541">
        <v>14160</v>
      </c>
      <c r="L109" s="478" t="s">
        <v>537</v>
      </c>
      <c r="M109" s="542">
        <v>3500</v>
      </c>
      <c r="N109" s="464"/>
      <c r="O109" s="201"/>
      <c r="P109" s="162"/>
      <c r="Q109" s="162"/>
      <c r="R109" s="162"/>
      <c r="S109" s="162"/>
    </row>
    <row r="110" spans="1:19" ht="57" x14ac:dyDescent="0.3">
      <c r="A110" s="655"/>
      <c r="B110" s="656"/>
      <c r="C110" s="656"/>
      <c r="D110" s="656"/>
      <c r="E110" s="657"/>
      <c r="F110" s="145" t="s">
        <v>370</v>
      </c>
      <c r="G110" s="198" t="s">
        <v>260</v>
      </c>
      <c r="H110" s="145" t="s">
        <v>176</v>
      </c>
      <c r="I110" s="541">
        <v>20000</v>
      </c>
      <c r="J110" s="465" t="s">
        <v>683</v>
      </c>
      <c r="K110" s="541">
        <v>30000</v>
      </c>
      <c r="L110" s="465" t="s">
        <v>151</v>
      </c>
      <c r="M110" s="541">
        <v>23364.2</v>
      </c>
      <c r="N110" s="464"/>
      <c r="O110" s="201"/>
      <c r="P110" s="162"/>
      <c r="Q110" s="162"/>
      <c r="R110" s="162"/>
      <c r="S110" s="162"/>
    </row>
    <row r="111" spans="1:19" ht="79.8" x14ac:dyDescent="0.3">
      <c r="A111" s="655"/>
      <c r="B111" s="656"/>
      <c r="C111" s="656"/>
      <c r="D111" s="656"/>
      <c r="E111" s="657"/>
      <c r="F111" s="145" t="s">
        <v>370</v>
      </c>
      <c r="G111" s="198" t="s">
        <v>260</v>
      </c>
      <c r="H111" s="145" t="s">
        <v>178</v>
      </c>
      <c r="I111" s="541"/>
      <c r="J111" s="465" t="s">
        <v>684</v>
      </c>
      <c r="K111" s="541">
        <v>50000</v>
      </c>
      <c r="L111" s="465" t="s">
        <v>696</v>
      </c>
      <c r="M111" s="541">
        <v>28156.2</v>
      </c>
      <c r="N111" s="464"/>
      <c r="O111" s="145"/>
      <c r="P111" s="406"/>
      <c r="Q111" s="162"/>
      <c r="R111" s="162"/>
      <c r="S111" s="162"/>
    </row>
    <row r="112" spans="1:19" ht="34.200000000000003" x14ac:dyDescent="0.3">
      <c r="A112" s="655"/>
      <c r="B112" s="656"/>
      <c r="C112" s="656"/>
      <c r="D112" s="656"/>
      <c r="E112" s="657"/>
      <c r="F112" s="145" t="s">
        <v>248</v>
      </c>
      <c r="G112" s="198" t="s">
        <v>260</v>
      </c>
      <c r="H112" s="145" t="s">
        <v>107</v>
      </c>
      <c r="I112" s="541">
        <v>60000</v>
      </c>
      <c r="J112" s="465" t="s">
        <v>459</v>
      </c>
      <c r="K112" s="541">
        <v>44410</v>
      </c>
      <c r="L112" s="465" t="s">
        <v>153</v>
      </c>
      <c r="M112" s="541">
        <v>5120</v>
      </c>
      <c r="N112" s="464"/>
      <c r="O112" s="201"/>
      <c r="P112" s="162"/>
      <c r="Q112" s="162"/>
      <c r="R112" s="162"/>
      <c r="S112" s="162"/>
    </row>
    <row r="113" spans="1:19" ht="34.200000000000003" x14ac:dyDescent="0.3">
      <c r="A113" s="198"/>
      <c r="B113" s="218"/>
      <c r="C113" s="218"/>
      <c r="D113" s="218"/>
      <c r="E113" s="219"/>
      <c r="F113" s="145"/>
      <c r="G113" s="198"/>
      <c r="H113" s="145"/>
      <c r="I113" s="479"/>
      <c r="J113" s="465" t="s">
        <v>685</v>
      </c>
      <c r="K113" s="541">
        <v>65000</v>
      </c>
      <c r="L113" s="480" t="s">
        <v>538</v>
      </c>
      <c r="M113" s="541">
        <v>120800</v>
      </c>
      <c r="N113" s="464"/>
      <c r="O113" s="201"/>
      <c r="P113" s="162"/>
      <c r="Q113" s="162"/>
      <c r="R113" s="162"/>
      <c r="S113" s="162"/>
    </row>
    <row r="114" spans="1:19" ht="34.200000000000003" x14ac:dyDescent="0.3">
      <c r="A114" s="203"/>
      <c r="B114" s="655"/>
      <c r="C114" s="656"/>
      <c r="D114" s="656"/>
      <c r="E114" s="657"/>
      <c r="F114" s="145"/>
      <c r="G114" s="198"/>
      <c r="H114" s="145"/>
      <c r="I114" s="479"/>
      <c r="J114" s="465" t="s">
        <v>128</v>
      </c>
      <c r="K114" s="541">
        <v>30000</v>
      </c>
      <c r="L114" s="474" t="s">
        <v>162</v>
      </c>
      <c r="M114" s="541">
        <v>31166.31</v>
      </c>
      <c r="N114" s="470"/>
      <c r="O114" s="205"/>
      <c r="P114" s="206"/>
      <c r="Q114" s="206"/>
      <c r="R114" s="206"/>
      <c r="S114" s="206"/>
    </row>
    <row r="115" spans="1:19" ht="24" customHeight="1" x14ac:dyDescent="0.3">
      <c r="A115" s="207"/>
      <c r="B115" s="655"/>
      <c r="C115" s="656"/>
      <c r="D115" s="656"/>
      <c r="E115" s="657"/>
      <c r="F115" s="208"/>
      <c r="G115" s="208"/>
      <c r="H115" s="209"/>
      <c r="I115" s="481"/>
      <c r="J115" s="465" t="s">
        <v>207</v>
      </c>
      <c r="K115" s="541">
        <v>5080</v>
      </c>
      <c r="L115" s="480"/>
      <c r="M115" s="482"/>
      <c r="N115" s="472"/>
      <c r="O115" s="210"/>
      <c r="P115" s="211"/>
      <c r="Q115" s="211"/>
      <c r="R115" s="211"/>
      <c r="S115" s="211"/>
    </row>
    <row r="116" spans="1:19" ht="22.8" x14ac:dyDescent="0.3">
      <c r="A116" s="207"/>
      <c r="B116" s="655"/>
      <c r="C116" s="656"/>
      <c r="D116" s="656"/>
      <c r="E116" s="657"/>
      <c r="F116" s="208"/>
      <c r="G116" s="208"/>
      <c r="H116" s="213"/>
      <c r="I116" s="481"/>
      <c r="J116" s="465" t="s">
        <v>208</v>
      </c>
      <c r="K116" s="541">
        <v>3500</v>
      </c>
      <c r="L116" s="475"/>
      <c r="M116" s="475"/>
      <c r="N116" s="472"/>
      <c r="O116" s="210"/>
      <c r="P116" s="211"/>
      <c r="Q116" s="211"/>
      <c r="R116" s="211"/>
      <c r="S116" s="211"/>
    </row>
    <row r="117" spans="1:19" ht="57" x14ac:dyDescent="0.3">
      <c r="A117" s="207"/>
      <c r="B117" s="655"/>
      <c r="C117" s="656"/>
      <c r="D117" s="656"/>
      <c r="E117" s="657"/>
      <c r="F117" s="208"/>
      <c r="G117" s="208"/>
      <c r="H117" s="213"/>
      <c r="I117" s="481"/>
      <c r="J117" s="465" t="s">
        <v>686</v>
      </c>
      <c r="K117" s="541">
        <v>12500</v>
      </c>
      <c r="L117" s="475"/>
      <c r="M117" s="475"/>
      <c r="N117" s="472"/>
      <c r="O117" s="210"/>
      <c r="P117" s="211"/>
      <c r="Q117" s="211"/>
      <c r="R117" s="211"/>
      <c r="S117" s="211"/>
    </row>
    <row r="118" spans="1:19" ht="68.400000000000006" x14ac:dyDescent="0.3">
      <c r="A118" s="207"/>
      <c r="B118" s="655"/>
      <c r="C118" s="656"/>
      <c r="D118" s="656"/>
      <c r="E118" s="657"/>
      <c r="F118" s="208"/>
      <c r="G118" s="208"/>
      <c r="H118" s="213"/>
      <c r="I118" s="475"/>
      <c r="J118" s="465" t="s">
        <v>687</v>
      </c>
      <c r="K118" s="541">
        <v>21120</v>
      </c>
      <c r="L118" s="483"/>
      <c r="M118" s="484"/>
      <c r="N118" s="477"/>
      <c r="O118" s="215"/>
      <c r="P118" s="211"/>
      <c r="Q118" s="211"/>
      <c r="R118" s="211"/>
      <c r="S118" s="211"/>
    </row>
    <row r="119" spans="1:19" x14ac:dyDescent="0.3">
      <c r="A119" s="207"/>
      <c r="B119" s="655"/>
      <c r="C119" s="656"/>
      <c r="D119" s="656"/>
      <c r="E119" s="657"/>
      <c r="F119" s="208"/>
      <c r="G119" s="208"/>
      <c r="H119" s="213"/>
      <c r="I119" s="213"/>
      <c r="J119" s="72"/>
      <c r="K119" s="72"/>
      <c r="L119" s="162"/>
      <c r="M119" s="232"/>
      <c r="N119" s="215"/>
      <c r="O119" s="215"/>
      <c r="P119" s="216"/>
      <c r="Q119" s="216"/>
      <c r="R119" s="216"/>
      <c r="S119" s="216"/>
    </row>
    <row r="120" spans="1:19" x14ac:dyDescent="0.3">
      <c r="A120" s="207"/>
      <c r="B120" s="655"/>
      <c r="C120" s="656"/>
      <c r="D120" s="656"/>
      <c r="E120" s="657"/>
      <c r="F120" s="208"/>
      <c r="G120" s="208"/>
      <c r="H120" s="517"/>
      <c r="I120" s="517"/>
      <c r="J120" s="214"/>
      <c r="K120" s="214"/>
      <c r="L120" s="214"/>
      <c r="M120" s="214"/>
      <c r="N120" s="215"/>
      <c r="O120" s="215"/>
      <c r="P120" s="217"/>
      <c r="Q120" s="216"/>
      <c r="R120" s="642"/>
      <c r="S120" s="643"/>
    </row>
    <row r="121" spans="1:19" x14ac:dyDescent="0.3">
      <c r="A121" s="212"/>
      <c r="B121" s="655"/>
      <c r="C121" s="656"/>
      <c r="D121" s="656"/>
      <c r="E121" s="657"/>
      <c r="F121" s="208"/>
      <c r="G121" s="208"/>
      <c r="H121" s="709">
        <f>SUM(I104:I116)</f>
        <v>871533.12999999989</v>
      </c>
      <c r="I121" s="659"/>
      <c r="J121" s="709">
        <f>SUM(K104:K118)</f>
        <v>450251.98</v>
      </c>
      <c r="K121" s="659"/>
      <c r="L121" s="709">
        <f>SUM(M104:M117)</f>
        <v>2875086.97</v>
      </c>
      <c r="M121" s="659"/>
      <c r="N121" s="709">
        <f>SUM(O104:O116)</f>
        <v>0</v>
      </c>
      <c r="O121" s="659"/>
      <c r="P121" s="709">
        <f>SUM(Q104:Q116)</f>
        <v>250000</v>
      </c>
      <c r="Q121" s="659"/>
      <c r="R121" s="642"/>
      <c r="S121" s="643"/>
    </row>
    <row r="122" spans="1:19" ht="15" thickBot="1" x14ac:dyDescent="0.35">
      <c r="A122" s="225"/>
      <c r="B122" s="151"/>
      <c r="C122" s="151"/>
      <c r="D122" s="151"/>
      <c r="E122" s="151"/>
      <c r="F122" s="185"/>
      <c r="G122" s="235"/>
      <c r="H122" s="226" t="s">
        <v>375</v>
      </c>
      <c r="I122" s="236"/>
      <c r="J122" s="644">
        <f>H121+J121+L121+N121+P121</f>
        <v>4446872.08</v>
      </c>
      <c r="K122" s="644"/>
      <c r="L122" s="644"/>
      <c r="M122" s="644"/>
      <c r="N122" s="644"/>
      <c r="O122" s="644"/>
      <c r="P122" s="227"/>
      <c r="Q122" s="227"/>
      <c r="R122" s="185"/>
      <c r="S122" s="185"/>
    </row>
    <row r="123" spans="1:19" ht="15.75" customHeight="1" thickBot="1" x14ac:dyDescent="0.35">
      <c r="A123" s="645" t="s">
        <v>338</v>
      </c>
      <c r="B123" s="646"/>
      <c r="C123" s="647" t="s">
        <v>376</v>
      </c>
      <c r="D123" s="648"/>
      <c r="E123" s="648"/>
      <c r="F123" s="648"/>
      <c r="G123" s="648"/>
      <c r="H123" s="648"/>
      <c r="I123" s="649"/>
      <c r="J123" s="650" t="s">
        <v>339</v>
      </c>
      <c r="K123" s="651"/>
      <c r="L123" s="651"/>
      <c r="M123" s="646"/>
      <c r="N123" s="652" t="s">
        <v>432</v>
      </c>
      <c r="O123" s="653"/>
      <c r="P123" s="653"/>
      <c r="Q123" s="653"/>
      <c r="R123" s="653"/>
      <c r="S123" s="654"/>
    </row>
    <row r="124" spans="1:19" ht="15.6" thickTop="1" thickBot="1" x14ac:dyDescent="0.35">
      <c r="A124" s="148"/>
      <c r="B124" s="148"/>
      <c r="C124" s="148"/>
      <c r="D124" s="148"/>
      <c r="E124" s="148"/>
      <c r="F124" s="148"/>
      <c r="G124" s="148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</row>
    <row r="125" spans="1:19" ht="15.6" thickTop="1" thickBot="1" x14ac:dyDescent="0.35">
      <c r="A125" s="699" t="s">
        <v>281</v>
      </c>
      <c r="B125" s="700"/>
      <c r="C125" s="701" t="s">
        <v>323</v>
      </c>
      <c r="D125" s="701"/>
      <c r="E125" s="701"/>
      <c r="F125" s="702" t="s">
        <v>324</v>
      </c>
      <c r="G125" s="703"/>
      <c r="H125" s="703"/>
      <c r="I125" s="704"/>
      <c r="J125" s="228" t="s">
        <v>325</v>
      </c>
      <c r="K125" s="705"/>
      <c r="L125" s="706"/>
      <c r="M125" s="706"/>
      <c r="N125" s="707"/>
      <c r="O125" s="228" t="s">
        <v>326</v>
      </c>
      <c r="P125" s="705" t="s">
        <v>359</v>
      </c>
      <c r="Q125" s="706"/>
      <c r="R125" s="706"/>
      <c r="S125" s="708"/>
    </row>
    <row r="126" spans="1:19" ht="15" thickBot="1" x14ac:dyDescent="0.35">
      <c r="A126" s="689" t="s">
        <v>360</v>
      </c>
      <c r="B126" s="680"/>
      <c r="C126" s="682" t="s">
        <v>289</v>
      </c>
      <c r="D126" s="682"/>
      <c r="E126" s="682"/>
      <c r="F126" s="680" t="s">
        <v>360</v>
      </c>
      <c r="G126" s="680"/>
      <c r="H126" s="680"/>
      <c r="I126" s="682" t="s">
        <v>290</v>
      </c>
      <c r="J126" s="682"/>
      <c r="K126" s="682"/>
      <c r="L126" s="697" t="s">
        <v>361</v>
      </c>
      <c r="M126" s="697"/>
      <c r="N126" s="697"/>
      <c r="O126" s="697"/>
      <c r="P126" s="697"/>
      <c r="Q126" s="229" t="s">
        <v>291</v>
      </c>
      <c r="R126" s="697" t="s">
        <v>362</v>
      </c>
      <c r="S126" s="698"/>
    </row>
    <row r="127" spans="1:19" ht="15" thickBot="1" x14ac:dyDescent="0.35">
      <c r="A127" s="689"/>
      <c r="B127" s="680"/>
      <c r="C127" s="682" t="s">
        <v>292</v>
      </c>
      <c r="D127" s="682"/>
      <c r="E127" s="682"/>
      <c r="F127" s="680" t="s">
        <v>374</v>
      </c>
      <c r="G127" s="680"/>
      <c r="H127" s="680"/>
      <c r="I127" s="680"/>
      <c r="J127" s="680"/>
      <c r="K127" s="680"/>
      <c r="L127" s="692" t="s">
        <v>294</v>
      </c>
      <c r="M127" s="694"/>
      <c r="N127" s="697"/>
      <c r="O127" s="697"/>
      <c r="P127" s="692" t="s">
        <v>296</v>
      </c>
      <c r="Q127" s="694"/>
      <c r="R127" s="697"/>
      <c r="S127" s="698"/>
    </row>
    <row r="128" spans="1:19" ht="15" thickBot="1" x14ac:dyDescent="0.35">
      <c r="A128" s="695" t="s">
        <v>298</v>
      </c>
      <c r="B128" s="696"/>
      <c r="C128" s="682" t="s">
        <v>299</v>
      </c>
      <c r="D128" s="682"/>
      <c r="E128" s="682"/>
      <c r="F128" s="680" t="s">
        <v>366</v>
      </c>
      <c r="G128" s="680"/>
      <c r="H128" s="680"/>
      <c r="I128" s="680"/>
      <c r="J128" s="692" t="s">
        <v>301</v>
      </c>
      <c r="K128" s="694"/>
      <c r="L128" s="172">
        <v>1</v>
      </c>
      <c r="M128" s="692" t="s">
        <v>302</v>
      </c>
      <c r="N128" s="694"/>
      <c r="O128" s="680"/>
      <c r="P128" s="680"/>
      <c r="Q128" s="229" t="s">
        <v>303</v>
      </c>
      <c r="R128" s="172"/>
      <c r="S128" s="230" t="s">
        <v>534</v>
      </c>
    </row>
    <row r="129" spans="1:19" ht="15" thickBot="1" x14ac:dyDescent="0.35">
      <c r="A129" s="689"/>
      <c r="B129" s="680"/>
      <c r="C129" s="682" t="s">
        <v>304</v>
      </c>
      <c r="D129" s="682"/>
      <c r="E129" s="682"/>
      <c r="F129" s="680" t="s">
        <v>367</v>
      </c>
      <c r="G129" s="680"/>
      <c r="H129" s="680"/>
      <c r="I129" s="680"/>
      <c r="J129" s="692" t="s">
        <v>305</v>
      </c>
      <c r="K129" s="693"/>
      <c r="L129" s="694"/>
      <c r="M129" s="680" t="s">
        <v>58</v>
      </c>
      <c r="N129" s="680"/>
      <c r="O129" s="692" t="s">
        <v>307</v>
      </c>
      <c r="P129" s="693"/>
      <c r="Q129" s="694"/>
      <c r="R129" s="680"/>
      <c r="S129" s="681"/>
    </row>
    <row r="130" spans="1:19" ht="15" thickBot="1" x14ac:dyDescent="0.35">
      <c r="A130" s="689"/>
      <c r="B130" s="680"/>
      <c r="C130" s="682" t="s">
        <v>308</v>
      </c>
      <c r="D130" s="682"/>
      <c r="E130" s="682"/>
      <c r="F130" s="231" t="s">
        <v>309</v>
      </c>
      <c r="G130" s="231" t="s">
        <v>310</v>
      </c>
      <c r="H130" s="231" t="s">
        <v>311</v>
      </c>
      <c r="I130" s="231" t="s">
        <v>312</v>
      </c>
      <c r="J130" s="231" t="s">
        <v>313</v>
      </c>
      <c r="K130" s="231" t="s">
        <v>314</v>
      </c>
      <c r="L130" s="231" t="s">
        <v>315</v>
      </c>
      <c r="M130" s="231" t="s">
        <v>316</v>
      </c>
      <c r="N130" s="231" t="s">
        <v>317</v>
      </c>
      <c r="O130" s="231" t="s">
        <v>318</v>
      </c>
      <c r="P130" s="231" t="s">
        <v>319</v>
      </c>
      <c r="Q130" s="231" t="s">
        <v>320</v>
      </c>
      <c r="R130" s="684" t="s">
        <v>321</v>
      </c>
      <c r="S130" s="685"/>
    </row>
    <row r="131" spans="1:19" x14ac:dyDescent="0.3">
      <c r="A131" s="690"/>
      <c r="B131" s="691"/>
      <c r="C131" s="683"/>
      <c r="D131" s="683"/>
      <c r="E131" s="683"/>
      <c r="F131" s="439" t="s">
        <v>368</v>
      </c>
      <c r="G131" s="439" t="s">
        <v>368</v>
      </c>
      <c r="H131" s="439" t="s">
        <v>368</v>
      </c>
      <c r="I131" s="439" t="s">
        <v>368</v>
      </c>
      <c r="J131" s="439" t="s">
        <v>368</v>
      </c>
      <c r="K131" s="439" t="s">
        <v>368</v>
      </c>
      <c r="L131" s="439" t="s">
        <v>368</v>
      </c>
      <c r="M131" s="439" t="s">
        <v>368</v>
      </c>
      <c r="N131" s="439" t="s">
        <v>368</v>
      </c>
      <c r="O131" s="439" t="s">
        <v>368</v>
      </c>
      <c r="P131" s="439" t="s">
        <v>368</v>
      </c>
      <c r="Q131" s="439" t="s">
        <v>368</v>
      </c>
      <c r="R131" s="686">
        <v>1</v>
      </c>
      <c r="S131" s="687"/>
    </row>
    <row r="132" spans="1:19" x14ac:dyDescent="0.3">
      <c r="A132" s="688" t="s">
        <v>331</v>
      </c>
      <c r="B132" s="688"/>
      <c r="C132" s="688"/>
      <c r="D132" s="688"/>
      <c r="E132" s="688"/>
      <c r="F132" s="688" t="s">
        <v>332</v>
      </c>
      <c r="G132" s="688"/>
      <c r="H132" s="688" t="s">
        <v>333</v>
      </c>
      <c r="I132" s="688"/>
      <c r="J132" s="688"/>
      <c r="K132" s="688"/>
      <c r="L132" s="688"/>
      <c r="M132" s="688"/>
      <c r="N132" s="688"/>
      <c r="O132" s="688"/>
      <c r="P132" s="688"/>
      <c r="Q132" s="688"/>
      <c r="R132" s="688"/>
      <c r="S132" s="688"/>
    </row>
    <row r="133" spans="1:19" x14ac:dyDescent="0.3">
      <c r="A133" s="688"/>
      <c r="B133" s="688"/>
      <c r="C133" s="688"/>
      <c r="D133" s="688"/>
      <c r="E133" s="688"/>
      <c r="F133" s="442" t="s">
        <v>352</v>
      </c>
      <c r="G133" s="442" t="s">
        <v>245</v>
      </c>
      <c r="H133" s="673" t="s">
        <v>91</v>
      </c>
      <c r="I133" s="673"/>
      <c r="J133" s="673" t="s">
        <v>109</v>
      </c>
      <c r="K133" s="673"/>
      <c r="L133" s="673" t="s">
        <v>134</v>
      </c>
      <c r="M133" s="673"/>
      <c r="N133" s="673" t="s">
        <v>163</v>
      </c>
      <c r="O133" s="673"/>
      <c r="P133" s="673" t="s">
        <v>337</v>
      </c>
      <c r="Q133" s="673"/>
      <c r="R133" s="673" t="s">
        <v>353</v>
      </c>
      <c r="S133" s="673"/>
    </row>
    <row r="134" spans="1:19" x14ac:dyDescent="0.3">
      <c r="A134" s="677"/>
      <c r="B134" s="678"/>
      <c r="C134" s="678"/>
      <c r="D134" s="678"/>
      <c r="E134" s="679"/>
      <c r="F134" s="442"/>
      <c r="G134" s="442"/>
      <c r="H134" s="442"/>
      <c r="I134" s="443">
        <f>I135+I136+I137+I138+I139+I140+I141</f>
        <v>1211883.82</v>
      </c>
      <c r="J134" s="442"/>
      <c r="K134" s="443">
        <f>K135+K137+K138+K139+K140+K141+K142+K143+K144+K145</f>
        <v>140764.19</v>
      </c>
      <c r="L134" s="442"/>
      <c r="M134" s="443">
        <f>M135+M136+M138+M139+M140+M141+M142</f>
        <v>400508.19</v>
      </c>
      <c r="N134" s="442"/>
      <c r="O134" s="442"/>
      <c r="P134" s="442"/>
      <c r="Q134" s="442"/>
      <c r="R134" s="442"/>
      <c r="S134" s="442"/>
    </row>
    <row r="135" spans="1:19" ht="57" x14ac:dyDescent="0.3">
      <c r="A135" s="674"/>
      <c r="B135" s="675"/>
      <c r="C135" s="675"/>
      <c r="D135" s="675"/>
      <c r="E135" s="676"/>
      <c r="F135" s="197" t="s">
        <v>370</v>
      </c>
      <c r="G135" s="433" t="s">
        <v>260</v>
      </c>
      <c r="H135" s="463" t="s">
        <v>95</v>
      </c>
      <c r="I135" s="541">
        <v>941565.39</v>
      </c>
      <c r="J135" s="463" t="s">
        <v>111</v>
      </c>
      <c r="K135" s="541">
        <v>3560</v>
      </c>
      <c r="L135" s="463" t="s">
        <v>452</v>
      </c>
      <c r="M135" s="541">
        <v>315000</v>
      </c>
      <c r="N135" s="463" t="s">
        <v>449</v>
      </c>
      <c r="O135" s="546">
        <v>31324.91</v>
      </c>
      <c r="P135" s="197"/>
      <c r="Q135" s="441"/>
      <c r="R135" s="200"/>
      <c r="S135" s="200"/>
    </row>
    <row r="136" spans="1:19" ht="79.8" x14ac:dyDescent="0.3">
      <c r="A136" s="655"/>
      <c r="B136" s="656"/>
      <c r="C136" s="656"/>
      <c r="D136" s="656"/>
      <c r="E136" s="657"/>
      <c r="F136" s="145" t="s">
        <v>370</v>
      </c>
      <c r="G136" s="198" t="s">
        <v>260</v>
      </c>
      <c r="H136" s="465" t="s">
        <v>98</v>
      </c>
      <c r="I136" s="541"/>
      <c r="J136" s="478" t="s">
        <v>539</v>
      </c>
      <c r="K136" s="541">
        <v>2082.4</v>
      </c>
      <c r="L136" s="465" t="s">
        <v>453</v>
      </c>
      <c r="M136" s="541">
        <v>3720</v>
      </c>
      <c r="N136" s="465"/>
      <c r="O136" s="485"/>
      <c r="P136" s="145"/>
      <c r="Q136" s="237"/>
      <c r="R136" s="162"/>
      <c r="S136" s="162"/>
    </row>
    <row r="137" spans="1:19" ht="68.400000000000006" x14ac:dyDescent="0.3">
      <c r="A137" s="655"/>
      <c r="B137" s="656"/>
      <c r="C137" s="656"/>
      <c r="D137" s="656"/>
      <c r="E137" s="657"/>
      <c r="F137" s="145" t="s">
        <v>370</v>
      </c>
      <c r="G137" s="198" t="s">
        <v>260</v>
      </c>
      <c r="H137" s="465" t="s">
        <v>99</v>
      </c>
      <c r="I137" s="541">
        <v>77388.94</v>
      </c>
      <c r="J137" s="465" t="s">
        <v>122</v>
      </c>
      <c r="K137" s="541">
        <v>6140</v>
      </c>
      <c r="L137" s="478" t="s">
        <v>540</v>
      </c>
      <c r="M137" s="541">
        <v>6000</v>
      </c>
      <c r="N137" s="464"/>
      <c r="O137" s="464"/>
      <c r="P137" s="162"/>
      <c r="Q137" s="162"/>
      <c r="R137" s="162"/>
      <c r="S137" s="162"/>
    </row>
    <row r="138" spans="1:19" ht="45.6" x14ac:dyDescent="0.3">
      <c r="A138" s="655"/>
      <c r="B138" s="656"/>
      <c r="C138" s="656"/>
      <c r="D138" s="656"/>
      <c r="E138" s="657"/>
      <c r="F138" s="145" t="s">
        <v>370</v>
      </c>
      <c r="G138" s="198" t="s">
        <v>260</v>
      </c>
      <c r="H138" s="465" t="s">
        <v>173</v>
      </c>
      <c r="I138" s="541">
        <v>6846.09</v>
      </c>
      <c r="J138" s="465" t="s">
        <v>457</v>
      </c>
      <c r="K138" s="541">
        <v>6160</v>
      </c>
      <c r="L138" s="465" t="s">
        <v>454</v>
      </c>
      <c r="M138" s="541">
        <v>10000</v>
      </c>
      <c r="N138" s="464"/>
      <c r="O138" s="464"/>
      <c r="P138" s="162"/>
      <c r="Q138" s="162"/>
      <c r="R138" s="162"/>
      <c r="S138" s="162"/>
    </row>
    <row r="139" spans="1:19" ht="79.8" x14ac:dyDescent="0.3">
      <c r="A139" s="655"/>
      <c r="B139" s="656"/>
      <c r="C139" s="656"/>
      <c r="D139" s="656"/>
      <c r="E139" s="657"/>
      <c r="F139" s="145" t="s">
        <v>370</v>
      </c>
      <c r="G139" s="198" t="s">
        <v>260</v>
      </c>
      <c r="H139" s="465" t="s">
        <v>101</v>
      </c>
      <c r="I139" s="541">
        <v>116083.4</v>
      </c>
      <c r="J139" s="465" t="s">
        <v>458</v>
      </c>
      <c r="K139" s="541">
        <v>7408</v>
      </c>
      <c r="L139" s="461" t="s">
        <v>455</v>
      </c>
      <c r="M139" s="541">
        <v>20000</v>
      </c>
      <c r="N139" s="464"/>
      <c r="O139" s="464"/>
      <c r="P139" s="162"/>
      <c r="Q139" s="162"/>
      <c r="R139" s="162"/>
      <c r="S139" s="162"/>
    </row>
    <row r="140" spans="1:19" ht="102.6" x14ac:dyDescent="0.3">
      <c r="A140" s="655"/>
      <c r="B140" s="656"/>
      <c r="C140" s="656"/>
      <c r="D140" s="656"/>
      <c r="E140" s="657"/>
      <c r="F140" s="145" t="s">
        <v>370</v>
      </c>
      <c r="G140" s="145" t="s">
        <v>260</v>
      </c>
      <c r="H140" s="465" t="s">
        <v>178</v>
      </c>
      <c r="I140" s="541"/>
      <c r="J140" s="480" t="s">
        <v>460</v>
      </c>
      <c r="K140" s="541">
        <v>10640</v>
      </c>
      <c r="L140" s="465" t="s">
        <v>456</v>
      </c>
      <c r="M140" s="541">
        <v>20308</v>
      </c>
      <c r="N140" s="464"/>
      <c r="O140" s="464"/>
      <c r="P140" s="162"/>
      <c r="Q140" s="162"/>
      <c r="R140" s="162"/>
      <c r="S140" s="162"/>
    </row>
    <row r="141" spans="1:19" ht="57" x14ac:dyDescent="0.3">
      <c r="A141" s="655"/>
      <c r="B141" s="656"/>
      <c r="C141" s="656"/>
      <c r="D141" s="656"/>
      <c r="E141" s="657"/>
      <c r="F141" s="145" t="s">
        <v>370</v>
      </c>
      <c r="G141" s="145" t="s">
        <v>260</v>
      </c>
      <c r="H141" s="465" t="s">
        <v>107</v>
      </c>
      <c r="I141" s="541">
        <v>70000</v>
      </c>
      <c r="J141" s="465" t="s">
        <v>459</v>
      </c>
      <c r="K141" s="541">
        <v>39325.97</v>
      </c>
      <c r="L141" s="465" t="s">
        <v>153</v>
      </c>
      <c r="M141" s="541">
        <v>1500</v>
      </c>
      <c r="N141" s="464"/>
      <c r="O141" s="464"/>
      <c r="P141" s="162"/>
      <c r="Q141" s="162"/>
      <c r="R141" s="162"/>
      <c r="S141" s="162"/>
    </row>
    <row r="142" spans="1:19" ht="34.200000000000003" x14ac:dyDescent="0.3">
      <c r="A142" s="655"/>
      <c r="B142" s="656"/>
      <c r="C142" s="656"/>
      <c r="D142" s="656"/>
      <c r="E142" s="657"/>
      <c r="F142" s="145"/>
      <c r="G142" s="145"/>
      <c r="H142" s="475"/>
      <c r="I142" s="475"/>
      <c r="J142" s="465" t="s">
        <v>206</v>
      </c>
      <c r="K142" s="541">
        <v>17000</v>
      </c>
      <c r="L142" s="474" t="s">
        <v>162</v>
      </c>
      <c r="M142" s="541">
        <v>29980.19</v>
      </c>
      <c r="N142" s="464"/>
      <c r="O142" s="464"/>
      <c r="P142" s="162"/>
      <c r="Q142" s="162"/>
      <c r="R142" s="162"/>
      <c r="S142" s="162"/>
    </row>
    <row r="143" spans="1:19" ht="22.8" x14ac:dyDescent="0.3">
      <c r="A143" s="655"/>
      <c r="B143" s="656"/>
      <c r="C143" s="656"/>
      <c r="D143" s="656"/>
      <c r="E143" s="657"/>
      <c r="F143" s="145"/>
      <c r="G143" s="145"/>
      <c r="H143" s="465"/>
      <c r="I143" s="479"/>
      <c r="J143" s="465" t="s">
        <v>128</v>
      </c>
      <c r="K143" s="545">
        <v>35000</v>
      </c>
      <c r="L143" s="465"/>
      <c r="M143" s="486"/>
      <c r="N143" s="464"/>
      <c r="O143" s="464"/>
      <c r="P143" s="162"/>
      <c r="Q143" s="162"/>
      <c r="R143" s="162"/>
      <c r="S143" s="162"/>
    </row>
    <row r="144" spans="1:19" ht="34.200000000000003" x14ac:dyDescent="0.3">
      <c r="A144" s="655"/>
      <c r="B144" s="656"/>
      <c r="C144" s="656"/>
      <c r="D144" s="656"/>
      <c r="E144" s="657"/>
      <c r="F144" s="145"/>
      <c r="G144" s="145"/>
      <c r="H144" s="465"/>
      <c r="I144" s="479"/>
      <c r="J144" s="465" t="s">
        <v>207</v>
      </c>
      <c r="K144" s="541">
        <v>7290.22</v>
      </c>
      <c r="L144" s="465"/>
      <c r="M144" s="486"/>
      <c r="N144" s="470"/>
      <c r="O144" s="487"/>
      <c r="P144" s="206"/>
      <c r="Q144" s="206"/>
      <c r="R144" s="206"/>
      <c r="S144" s="206"/>
    </row>
    <row r="145" spans="1:19" ht="22.8" x14ac:dyDescent="0.3">
      <c r="A145" s="642"/>
      <c r="B145" s="672"/>
      <c r="C145" s="672"/>
      <c r="D145" s="672"/>
      <c r="E145" s="643"/>
      <c r="F145" s="208"/>
      <c r="G145" s="208"/>
      <c r="H145" s="471"/>
      <c r="I145" s="481"/>
      <c r="J145" s="465" t="s">
        <v>208</v>
      </c>
      <c r="K145" s="541">
        <v>8240</v>
      </c>
      <c r="L145" s="465"/>
      <c r="M145" s="486"/>
      <c r="N145" s="472"/>
      <c r="O145" s="472"/>
      <c r="P145" s="211"/>
      <c r="Q145" s="211"/>
      <c r="R145" s="211"/>
      <c r="S145" s="211"/>
    </row>
    <row r="146" spans="1:19" ht="68.400000000000006" x14ac:dyDescent="0.3">
      <c r="A146" s="642"/>
      <c r="B146" s="672"/>
      <c r="C146" s="672"/>
      <c r="D146" s="672"/>
      <c r="E146" s="643"/>
      <c r="F146" s="208"/>
      <c r="G146" s="208"/>
      <c r="H146" s="519"/>
      <c r="I146" s="519"/>
      <c r="J146" s="465" t="s">
        <v>238</v>
      </c>
      <c r="K146" s="541">
        <v>3640</v>
      </c>
      <c r="L146" s="488"/>
      <c r="M146" s="489"/>
      <c r="N146" s="670"/>
      <c r="O146" s="671"/>
      <c r="P146" s="642"/>
      <c r="Q146" s="643"/>
      <c r="R146" s="642"/>
      <c r="S146" s="643"/>
    </row>
    <row r="147" spans="1:19" x14ac:dyDescent="0.3">
      <c r="A147" s="207"/>
      <c r="B147" s="655"/>
      <c r="C147" s="656"/>
      <c r="D147" s="656"/>
      <c r="E147" s="657"/>
      <c r="F147" s="208"/>
      <c r="G147" s="208"/>
      <c r="H147" s="666"/>
      <c r="I147" s="667"/>
      <c r="J147" s="233"/>
      <c r="K147" s="234"/>
      <c r="L147" s="233"/>
      <c r="M147" s="234"/>
      <c r="N147" s="668"/>
      <c r="O147" s="669"/>
      <c r="P147" s="664"/>
      <c r="Q147" s="643"/>
      <c r="R147" s="642"/>
      <c r="S147" s="643"/>
    </row>
    <row r="148" spans="1:19" x14ac:dyDescent="0.3">
      <c r="A148" s="212"/>
      <c r="B148" s="655"/>
      <c r="C148" s="656"/>
      <c r="D148" s="656"/>
      <c r="E148" s="657"/>
      <c r="F148" s="208"/>
      <c r="G148" s="208"/>
      <c r="H148" s="658">
        <f>SUM(I135:I145)</f>
        <v>1211883.82</v>
      </c>
      <c r="I148" s="659"/>
      <c r="J148" s="660">
        <f>SUM(K135:K147)</f>
        <v>146486.59</v>
      </c>
      <c r="K148" s="661"/>
      <c r="L148" s="662">
        <f>SUM(M135:M147)</f>
        <v>406508.19</v>
      </c>
      <c r="M148" s="663"/>
      <c r="N148" s="401"/>
      <c r="O148" s="402">
        <f>O135</f>
        <v>31324.91</v>
      </c>
      <c r="P148" s="664"/>
      <c r="Q148" s="665"/>
      <c r="R148" s="642"/>
      <c r="S148" s="643"/>
    </row>
    <row r="149" spans="1:19" ht="15" thickBot="1" x14ac:dyDescent="0.35">
      <c r="A149" s="225"/>
      <c r="B149" s="151"/>
      <c r="C149" s="151"/>
      <c r="D149" s="151"/>
      <c r="E149" s="151"/>
      <c r="F149" s="185"/>
      <c r="G149" s="235"/>
      <c r="H149" s="226" t="s">
        <v>381</v>
      </c>
      <c r="I149" s="236"/>
      <c r="J149" s="644">
        <f>H148+J148+L148+O148</f>
        <v>1796203.51</v>
      </c>
      <c r="K149" s="644"/>
      <c r="L149" s="644"/>
      <c r="M149" s="644"/>
      <c r="N149" s="644"/>
      <c r="O149" s="644"/>
      <c r="P149" s="227"/>
      <c r="Q149" s="227"/>
      <c r="R149" s="185"/>
      <c r="S149" s="185"/>
    </row>
    <row r="150" spans="1:19" ht="15.75" customHeight="1" thickBot="1" x14ac:dyDescent="0.35">
      <c r="A150" s="645" t="s">
        <v>338</v>
      </c>
      <c r="B150" s="646"/>
      <c r="C150" s="647" t="s">
        <v>377</v>
      </c>
      <c r="D150" s="648"/>
      <c r="E150" s="648"/>
      <c r="F150" s="648"/>
      <c r="G150" s="648"/>
      <c r="H150" s="648"/>
      <c r="I150" s="649"/>
      <c r="J150" s="650" t="s">
        <v>339</v>
      </c>
      <c r="K150" s="651"/>
      <c r="L150" s="651"/>
      <c r="M150" s="646"/>
      <c r="N150" s="652" t="s">
        <v>432</v>
      </c>
      <c r="O150" s="653"/>
      <c r="P150" s="653"/>
      <c r="Q150" s="653"/>
      <c r="R150" s="653"/>
      <c r="S150" s="654"/>
    </row>
    <row r="151" spans="1:19" ht="15" thickTop="1" x14ac:dyDescent="0.3">
      <c r="A151" s="148"/>
      <c r="B151" s="148"/>
      <c r="C151" s="148"/>
      <c r="D151" s="148"/>
      <c r="E151" s="148"/>
      <c r="F151" s="148"/>
      <c r="G151" s="148"/>
      <c r="H151" s="148"/>
      <c r="I151" s="148"/>
      <c r="J151" s="148"/>
      <c r="K151" s="148"/>
      <c r="L151" s="148"/>
      <c r="M151" s="148"/>
      <c r="N151" s="148"/>
      <c r="O151" s="148"/>
      <c r="P151" s="148"/>
      <c r="Q151" s="148"/>
      <c r="R151" s="148"/>
      <c r="S151" s="148"/>
    </row>
    <row r="152" spans="1:19" x14ac:dyDescent="0.3">
      <c r="A152" s="148"/>
      <c r="B152" s="148"/>
      <c r="C152" s="148"/>
      <c r="D152" s="148"/>
      <c r="E152" s="148"/>
      <c r="F152" s="148"/>
      <c r="G152" s="148"/>
      <c r="H152" s="148"/>
      <c r="I152" s="148"/>
      <c r="J152" s="148"/>
      <c r="K152" s="148"/>
      <c r="L152" s="148"/>
      <c r="M152" s="148"/>
      <c r="N152" s="148"/>
      <c r="O152" s="641">
        <f>I91+J122+J149</f>
        <v>7773945.0700000003</v>
      </c>
      <c r="P152" s="641"/>
      <c r="Q152" s="148"/>
      <c r="R152" s="148"/>
      <c r="S152" s="148"/>
    </row>
  </sheetData>
  <mergeCells count="470">
    <mergeCell ref="A1:C1"/>
    <mergeCell ref="D1:J1"/>
    <mergeCell ref="A3:B3"/>
    <mergeCell ref="C3:E3"/>
    <mergeCell ref="F3:L3"/>
    <mergeCell ref="M3:N3"/>
    <mergeCell ref="O3:S3"/>
    <mergeCell ref="A4:B5"/>
    <mergeCell ref="C4:E4"/>
    <mergeCell ref="F4:H4"/>
    <mergeCell ref="I4:K4"/>
    <mergeCell ref="L4:P4"/>
    <mergeCell ref="R4:S4"/>
    <mergeCell ref="C5:E5"/>
    <mergeCell ref="F5:K5"/>
    <mergeCell ref="L5:M5"/>
    <mergeCell ref="N5:O5"/>
    <mergeCell ref="P5:Q5"/>
    <mergeCell ref="R5:S5"/>
    <mergeCell ref="A6:B6"/>
    <mergeCell ref="C6:E6"/>
    <mergeCell ref="F6:I6"/>
    <mergeCell ref="J6:K6"/>
    <mergeCell ref="M6:N6"/>
    <mergeCell ref="O6:P6"/>
    <mergeCell ref="R7:S7"/>
    <mergeCell ref="C8:E9"/>
    <mergeCell ref="R8:S8"/>
    <mergeCell ref="R9:S9"/>
    <mergeCell ref="A11:B11"/>
    <mergeCell ref="C11:E11"/>
    <mergeCell ref="F11:I11"/>
    <mergeCell ref="K11:N11"/>
    <mergeCell ref="P11:S11"/>
    <mergeCell ref="A7:B9"/>
    <mergeCell ref="C7:E7"/>
    <mergeCell ref="F7:I7"/>
    <mergeCell ref="J7:L7"/>
    <mergeCell ref="M7:N7"/>
    <mergeCell ref="O7:Q7"/>
    <mergeCell ref="P13:Q13"/>
    <mergeCell ref="R13:S13"/>
    <mergeCell ref="A14:B14"/>
    <mergeCell ref="C14:E14"/>
    <mergeCell ref="F14:I14"/>
    <mergeCell ref="J14:K14"/>
    <mergeCell ref="M14:N14"/>
    <mergeCell ref="O14:P14"/>
    <mergeCell ref="A12:B13"/>
    <mergeCell ref="C12:E12"/>
    <mergeCell ref="F12:H12"/>
    <mergeCell ref="I12:K12"/>
    <mergeCell ref="L12:P12"/>
    <mergeCell ref="R12:S12"/>
    <mergeCell ref="C13:E13"/>
    <mergeCell ref="F13:K13"/>
    <mergeCell ref="L13:M13"/>
    <mergeCell ref="N13:O13"/>
    <mergeCell ref="R15:S15"/>
    <mergeCell ref="C16:E17"/>
    <mergeCell ref="R16:S16"/>
    <mergeCell ref="R17:S17"/>
    <mergeCell ref="A18:E19"/>
    <mergeCell ref="F18:G18"/>
    <mergeCell ref="H18:S18"/>
    <mergeCell ref="H19:I19"/>
    <mergeCell ref="J19:K19"/>
    <mergeCell ref="L19:M19"/>
    <mergeCell ref="A15:B17"/>
    <mergeCell ref="C15:E15"/>
    <mergeCell ref="F15:I15"/>
    <mergeCell ref="J15:L15"/>
    <mergeCell ref="M15:N15"/>
    <mergeCell ref="O15:Q15"/>
    <mergeCell ref="N19:O19"/>
    <mergeCell ref="P19:Q19"/>
    <mergeCell ref="R19:S19"/>
    <mergeCell ref="B20:E20"/>
    <mergeCell ref="H20:I20"/>
    <mergeCell ref="J20:K20"/>
    <mergeCell ref="L20:M20"/>
    <mergeCell ref="N20:O20"/>
    <mergeCell ref="P20:Q20"/>
    <mergeCell ref="A21:B21"/>
    <mergeCell ref="C21:I21"/>
    <mergeCell ref="J21:M21"/>
    <mergeCell ref="N21:S21"/>
    <mergeCell ref="A24:B24"/>
    <mergeCell ref="C24:E24"/>
    <mergeCell ref="F24:I24"/>
    <mergeCell ref="K24:N24"/>
    <mergeCell ref="P24:S24"/>
    <mergeCell ref="P26:Q26"/>
    <mergeCell ref="R26:S26"/>
    <mergeCell ref="A27:B27"/>
    <mergeCell ref="C27:E27"/>
    <mergeCell ref="F27:I27"/>
    <mergeCell ref="J27:K27"/>
    <mergeCell ref="M27:N27"/>
    <mergeCell ref="O27:P27"/>
    <mergeCell ref="A25:B26"/>
    <mergeCell ref="C25:E25"/>
    <mergeCell ref="F25:H25"/>
    <mergeCell ref="I25:K25"/>
    <mergeCell ref="L25:P25"/>
    <mergeCell ref="R25:S25"/>
    <mergeCell ref="C26:E26"/>
    <mergeCell ref="F26:K26"/>
    <mergeCell ref="L26:M26"/>
    <mergeCell ref="N26:O26"/>
    <mergeCell ref="R28:S28"/>
    <mergeCell ref="C29:E30"/>
    <mergeCell ref="R29:S29"/>
    <mergeCell ref="R30:S30"/>
    <mergeCell ref="A31:E32"/>
    <mergeCell ref="F31:G31"/>
    <mergeCell ref="H31:S31"/>
    <mergeCell ref="H32:I32"/>
    <mergeCell ref="J32:K32"/>
    <mergeCell ref="L32:M32"/>
    <mergeCell ref="A28:B30"/>
    <mergeCell ref="C28:E28"/>
    <mergeCell ref="F28:I28"/>
    <mergeCell ref="J28:L28"/>
    <mergeCell ref="M28:N28"/>
    <mergeCell ref="O28:Q28"/>
    <mergeCell ref="N32:O32"/>
    <mergeCell ref="P32:Q32"/>
    <mergeCell ref="R32:S32"/>
    <mergeCell ref="B33:E33"/>
    <mergeCell ref="H33:I33"/>
    <mergeCell ref="J33:K33"/>
    <mergeCell ref="L33:M33"/>
    <mergeCell ref="N33:O33"/>
    <mergeCell ref="P33:Q33"/>
    <mergeCell ref="A34:B34"/>
    <mergeCell ref="C34:I34"/>
    <mergeCell ref="J34:M34"/>
    <mergeCell ref="N34:S34"/>
    <mergeCell ref="A37:B37"/>
    <mergeCell ref="C37:E37"/>
    <mergeCell ref="F37:I37"/>
    <mergeCell ref="K37:N37"/>
    <mergeCell ref="P37:S37"/>
    <mergeCell ref="P39:Q39"/>
    <mergeCell ref="R39:S39"/>
    <mergeCell ref="A40:B40"/>
    <mergeCell ref="C40:E40"/>
    <mergeCell ref="F40:I40"/>
    <mergeCell ref="J40:K40"/>
    <mergeCell ref="M40:N40"/>
    <mergeCell ref="O40:P40"/>
    <mergeCell ref="A38:B39"/>
    <mergeCell ref="C38:E38"/>
    <mergeCell ref="F38:H38"/>
    <mergeCell ref="I38:K38"/>
    <mergeCell ref="L38:P38"/>
    <mergeCell ref="R38:S38"/>
    <mergeCell ref="C39:E39"/>
    <mergeCell ref="F39:K39"/>
    <mergeCell ref="L39:M39"/>
    <mergeCell ref="N39:O39"/>
    <mergeCell ref="N45:O45"/>
    <mergeCell ref="P45:Q45"/>
    <mergeCell ref="R45:S45"/>
    <mergeCell ref="B46:E46"/>
    <mergeCell ref="H46:I46"/>
    <mergeCell ref="J46:K46"/>
    <mergeCell ref="N46:O46"/>
    <mergeCell ref="P46:Q46"/>
    <mergeCell ref="R41:S41"/>
    <mergeCell ref="C42:E43"/>
    <mergeCell ref="R42:S42"/>
    <mergeCell ref="R43:S43"/>
    <mergeCell ref="A44:E45"/>
    <mergeCell ref="F44:G44"/>
    <mergeCell ref="H44:S44"/>
    <mergeCell ref="H45:I45"/>
    <mergeCell ref="J45:K45"/>
    <mergeCell ref="L45:M45"/>
    <mergeCell ref="A41:B43"/>
    <mergeCell ref="C41:E41"/>
    <mergeCell ref="F41:I41"/>
    <mergeCell ref="J41:L41"/>
    <mergeCell ref="M41:N41"/>
    <mergeCell ref="O41:Q41"/>
    <mergeCell ref="A47:B47"/>
    <mergeCell ref="C47:I47"/>
    <mergeCell ref="J47:M47"/>
    <mergeCell ref="N47:S47"/>
    <mergeCell ref="A49:B49"/>
    <mergeCell ref="C49:E49"/>
    <mergeCell ref="F49:I49"/>
    <mergeCell ref="K49:N49"/>
    <mergeCell ref="P49:S49"/>
    <mergeCell ref="P51:Q51"/>
    <mergeCell ref="R51:S51"/>
    <mergeCell ref="A52:B52"/>
    <mergeCell ref="C52:E52"/>
    <mergeCell ref="F52:I52"/>
    <mergeCell ref="J52:K52"/>
    <mergeCell ref="M52:N52"/>
    <mergeCell ref="O52:P52"/>
    <mergeCell ref="A50:B51"/>
    <mergeCell ref="C50:E50"/>
    <mergeCell ref="F50:H50"/>
    <mergeCell ref="I50:K50"/>
    <mergeCell ref="L50:P50"/>
    <mergeCell ref="R50:S50"/>
    <mergeCell ref="C51:E51"/>
    <mergeCell ref="F51:K51"/>
    <mergeCell ref="L51:M51"/>
    <mergeCell ref="N51:O51"/>
    <mergeCell ref="N57:O57"/>
    <mergeCell ref="P57:Q57"/>
    <mergeCell ref="R57:S57"/>
    <mergeCell ref="B58:E58"/>
    <mergeCell ref="H58:I58"/>
    <mergeCell ref="J58:K58"/>
    <mergeCell ref="N58:O58"/>
    <mergeCell ref="P58:Q58"/>
    <mergeCell ref="R53:S53"/>
    <mergeCell ref="C54:E55"/>
    <mergeCell ref="R54:S54"/>
    <mergeCell ref="R55:S55"/>
    <mergeCell ref="A56:E57"/>
    <mergeCell ref="F56:G56"/>
    <mergeCell ref="H56:S56"/>
    <mergeCell ref="H57:I57"/>
    <mergeCell ref="J57:K57"/>
    <mergeCell ref="L57:M57"/>
    <mergeCell ref="A53:B55"/>
    <mergeCell ref="C53:E53"/>
    <mergeCell ref="F53:I53"/>
    <mergeCell ref="J53:L53"/>
    <mergeCell ref="M53:N53"/>
    <mergeCell ref="O53:Q53"/>
    <mergeCell ref="R59:S59"/>
    <mergeCell ref="A60:B60"/>
    <mergeCell ref="C60:I60"/>
    <mergeCell ref="J60:M60"/>
    <mergeCell ref="N60:S60"/>
    <mergeCell ref="A62:S62"/>
    <mergeCell ref="B59:E59"/>
    <mergeCell ref="H59:I59"/>
    <mergeCell ref="J59:K59"/>
    <mergeCell ref="L59:M59"/>
    <mergeCell ref="N59:O59"/>
    <mergeCell ref="P59:Q59"/>
    <mergeCell ref="A63:B63"/>
    <mergeCell ref="C63:E63"/>
    <mergeCell ref="F63:I63"/>
    <mergeCell ref="K63:N63"/>
    <mergeCell ref="P63:S63"/>
    <mergeCell ref="A64:B65"/>
    <mergeCell ref="C64:E64"/>
    <mergeCell ref="F64:H64"/>
    <mergeCell ref="I64:K64"/>
    <mergeCell ref="L64:P64"/>
    <mergeCell ref="A66:B66"/>
    <mergeCell ref="C66:E66"/>
    <mergeCell ref="F66:I66"/>
    <mergeCell ref="J66:K66"/>
    <mergeCell ref="M66:N66"/>
    <mergeCell ref="O66:P66"/>
    <mergeCell ref="R64:S64"/>
    <mergeCell ref="C65:E65"/>
    <mergeCell ref="F65:K65"/>
    <mergeCell ref="L65:M65"/>
    <mergeCell ref="N65:O65"/>
    <mergeCell ref="P65:Q65"/>
    <mergeCell ref="R65:S65"/>
    <mergeCell ref="P71:Q71"/>
    <mergeCell ref="R71:S71"/>
    <mergeCell ref="H72:I72"/>
    <mergeCell ref="J72:K72"/>
    <mergeCell ref="L72:M72"/>
    <mergeCell ref="N72:O72"/>
    <mergeCell ref="P72:Q72"/>
    <mergeCell ref="R67:S67"/>
    <mergeCell ref="C68:E69"/>
    <mergeCell ref="R68:S68"/>
    <mergeCell ref="R69:S69"/>
    <mergeCell ref="A70:E71"/>
    <mergeCell ref="F70:G70"/>
    <mergeCell ref="H70:S70"/>
    <mergeCell ref="F71:F72"/>
    <mergeCell ref="G71:G72"/>
    <mergeCell ref="H71:I71"/>
    <mergeCell ref="A67:B69"/>
    <mergeCell ref="C67:E67"/>
    <mergeCell ref="F67:I67"/>
    <mergeCell ref="J67:L67"/>
    <mergeCell ref="M67:N67"/>
    <mergeCell ref="O67:Q67"/>
    <mergeCell ref="A73:E73"/>
    <mergeCell ref="A74:E74"/>
    <mergeCell ref="A75:E75"/>
    <mergeCell ref="A76:E76"/>
    <mergeCell ref="A77:E77"/>
    <mergeCell ref="A78:E78"/>
    <mergeCell ref="J71:K71"/>
    <mergeCell ref="L71:M71"/>
    <mergeCell ref="N71:O71"/>
    <mergeCell ref="B86:E86"/>
    <mergeCell ref="B87:E87"/>
    <mergeCell ref="B90:E90"/>
    <mergeCell ref="A79:E79"/>
    <mergeCell ref="A80:E80"/>
    <mergeCell ref="A81:E81"/>
    <mergeCell ref="B82:E82"/>
    <mergeCell ref="B83:E83"/>
    <mergeCell ref="B85:E85"/>
    <mergeCell ref="A93:S93"/>
    <mergeCell ref="A94:B94"/>
    <mergeCell ref="C94:E94"/>
    <mergeCell ref="F94:I94"/>
    <mergeCell ref="K94:N94"/>
    <mergeCell ref="P94:S94"/>
    <mergeCell ref="H90:I90"/>
    <mergeCell ref="J90:K90"/>
    <mergeCell ref="L90:M90"/>
    <mergeCell ref="N90:O90"/>
    <mergeCell ref="I91:O91"/>
    <mergeCell ref="A92:B92"/>
    <mergeCell ref="C92:I92"/>
    <mergeCell ref="J92:M92"/>
    <mergeCell ref="N92:S92"/>
    <mergeCell ref="P96:Q96"/>
    <mergeCell ref="R96:S96"/>
    <mergeCell ref="A97:B97"/>
    <mergeCell ref="C97:E97"/>
    <mergeCell ref="F97:I97"/>
    <mergeCell ref="J97:K97"/>
    <mergeCell ref="M97:N97"/>
    <mergeCell ref="O97:P97"/>
    <mergeCell ref="A95:B96"/>
    <mergeCell ref="C95:E95"/>
    <mergeCell ref="F95:H95"/>
    <mergeCell ref="I95:K95"/>
    <mergeCell ref="L95:P95"/>
    <mergeCell ref="R95:S95"/>
    <mergeCell ref="C96:E96"/>
    <mergeCell ref="F96:K96"/>
    <mergeCell ref="L96:M96"/>
    <mergeCell ref="N96:O96"/>
    <mergeCell ref="N102:O102"/>
    <mergeCell ref="P102:Q102"/>
    <mergeCell ref="R102:S102"/>
    <mergeCell ref="A104:E104"/>
    <mergeCell ref="A105:E105"/>
    <mergeCell ref="A106:E106"/>
    <mergeCell ref="R98:S98"/>
    <mergeCell ref="C99:E100"/>
    <mergeCell ref="R99:S99"/>
    <mergeCell ref="R100:S100"/>
    <mergeCell ref="A101:E102"/>
    <mergeCell ref="F101:G101"/>
    <mergeCell ref="H101:S101"/>
    <mergeCell ref="H102:I102"/>
    <mergeCell ref="J102:K102"/>
    <mergeCell ref="L102:M102"/>
    <mergeCell ref="A98:B100"/>
    <mergeCell ref="C98:E98"/>
    <mergeCell ref="F98:I98"/>
    <mergeCell ref="J98:L98"/>
    <mergeCell ref="M98:N98"/>
    <mergeCell ref="O98:Q98"/>
    <mergeCell ref="A103:E103"/>
    <mergeCell ref="B120:E120"/>
    <mergeCell ref="R120:S120"/>
    <mergeCell ref="B119:E119"/>
    <mergeCell ref="B114:E114"/>
    <mergeCell ref="B115:E115"/>
    <mergeCell ref="B116:E116"/>
    <mergeCell ref="B117:E117"/>
    <mergeCell ref="B118:E118"/>
    <mergeCell ref="A107:E107"/>
    <mergeCell ref="A108:E108"/>
    <mergeCell ref="A109:E109"/>
    <mergeCell ref="A110:E110"/>
    <mergeCell ref="A111:E111"/>
    <mergeCell ref="A112:E112"/>
    <mergeCell ref="R121:S121"/>
    <mergeCell ref="J122:O122"/>
    <mergeCell ref="A123:B123"/>
    <mergeCell ref="C123:I123"/>
    <mergeCell ref="J123:M123"/>
    <mergeCell ref="N123:S123"/>
    <mergeCell ref="B121:E121"/>
    <mergeCell ref="H121:I121"/>
    <mergeCell ref="J121:K121"/>
    <mergeCell ref="L121:M121"/>
    <mergeCell ref="N121:O121"/>
    <mergeCell ref="P121:Q121"/>
    <mergeCell ref="A125:B125"/>
    <mergeCell ref="C125:E125"/>
    <mergeCell ref="F125:I125"/>
    <mergeCell ref="K125:N125"/>
    <mergeCell ref="P125:S125"/>
    <mergeCell ref="A126:B127"/>
    <mergeCell ref="C126:E126"/>
    <mergeCell ref="F126:H126"/>
    <mergeCell ref="I126:K126"/>
    <mergeCell ref="L126:P126"/>
    <mergeCell ref="A128:B128"/>
    <mergeCell ref="C128:E128"/>
    <mergeCell ref="F128:I128"/>
    <mergeCell ref="J128:K128"/>
    <mergeCell ref="M128:N128"/>
    <mergeCell ref="O128:P128"/>
    <mergeCell ref="R126:S126"/>
    <mergeCell ref="C127:E127"/>
    <mergeCell ref="F127:K127"/>
    <mergeCell ref="L127:M127"/>
    <mergeCell ref="N127:O127"/>
    <mergeCell ref="P127:Q127"/>
    <mergeCell ref="R127:S127"/>
    <mergeCell ref="P133:Q133"/>
    <mergeCell ref="R133:S133"/>
    <mergeCell ref="A135:E135"/>
    <mergeCell ref="A136:E136"/>
    <mergeCell ref="A137:E137"/>
    <mergeCell ref="A134:E134"/>
    <mergeCell ref="R129:S129"/>
    <mergeCell ref="C130:E131"/>
    <mergeCell ref="R130:S130"/>
    <mergeCell ref="R131:S131"/>
    <mergeCell ref="A132:E133"/>
    <mergeCell ref="F132:G132"/>
    <mergeCell ref="H132:S132"/>
    <mergeCell ref="H133:I133"/>
    <mergeCell ref="J133:K133"/>
    <mergeCell ref="L133:M133"/>
    <mergeCell ref="A129:B131"/>
    <mergeCell ref="C129:E129"/>
    <mergeCell ref="F129:I129"/>
    <mergeCell ref="J129:L129"/>
    <mergeCell ref="M129:N129"/>
    <mergeCell ref="O129:Q129"/>
    <mergeCell ref="A144:E144"/>
    <mergeCell ref="A145:E145"/>
    <mergeCell ref="A138:E138"/>
    <mergeCell ref="A139:E139"/>
    <mergeCell ref="A140:E140"/>
    <mergeCell ref="A141:E141"/>
    <mergeCell ref="A142:E142"/>
    <mergeCell ref="A143:E143"/>
    <mergeCell ref="N133:O133"/>
    <mergeCell ref="R146:S146"/>
    <mergeCell ref="B147:E147"/>
    <mergeCell ref="H147:I147"/>
    <mergeCell ref="N147:O147"/>
    <mergeCell ref="P147:Q147"/>
    <mergeCell ref="R147:S147"/>
    <mergeCell ref="N146:O146"/>
    <mergeCell ref="P146:Q146"/>
    <mergeCell ref="A146:E146"/>
    <mergeCell ref="O152:P152"/>
    <mergeCell ref="R148:S148"/>
    <mergeCell ref="J149:O149"/>
    <mergeCell ref="A150:B150"/>
    <mergeCell ref="C150:I150"/>
    <mergeCell ref="J150:M150"/>
    <mergeCell ref="N150:S150"/>
    <mergeCell ref="B148:E148"/>
    <mergeCell ref="H148:I148"/>
    <mergeCell ref="J148:K148"/>
    <mergeCell ref="L148:M148"/>
    <mergeCell ref="P148:Q148"/>
  </mergeCells>
  <pageMargins left="0.25" right="0.25" top="0.75" bottom="0.75" header="0.3" footer="0.3"/>
  <pageSetup paperSize="345" scale="8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ARBOL DE PROBLEMAS</vt:lpstr>
      <vt:lpstr>ARBOL DE OBJETIVOS </vt:lpstr>
      <vt:lpstr>MIR</vt:lpstr>
      <vt:lpstr>CALENDARIO DE ACTIVIDADES</vt:lpstr>
      <vt:lpstr>MATRIZ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SIRETH</dc:creator>
  <cp:lastModifiedBy>Usuario de Windows</cp:lastModifiedBy>
  <cp:lastPrinted>2024-12-26T18:49:48Z</cp:lastPrinted>
  <dcterms:created xsi:type="dcterms:W3CDTF">2019-11-29T17:46:13Z</dcterms:created>
  <dcterms:modified xsi:type="dcterms:W3CDTF">2025-04-21T23:00:12Z</dcterms:modified>
</cp:coreProperties>
</file>